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showInkAnnotation="0"/>
  <xr:revisionPtr revIDLastSave="0" documentId="8_{F4506ABF-3A2F-4CA2-80B3-E73541F54BF7}" xr6:coauthVersionLast="47" xr6:coauthVersionMax="47" xr10:uidLastSave="{00000000-0000-0000-0000-000000000000}"/>
  <workbookProtection workbookAlgorithmName="SHA-512" workbookHashValue="L3WDM5rScknb/J+su+XrdLyglqrojNh2ND2CfiB9JeliKEHbBmzjP7sXmUfYUkfbSiZLGANij9jsptcCyiTS9Q==" workbookSaltValue="Czmn/pzI2SLegemjZ7o08A==" workbookSpinCount="100000" lockStructure="1"/>
  <bookViews>
    <workbookView xWindow="-120" yWindow="-120" windowWidth="19440" windowHeight="15000" tabRatio="476" xr2:uid="{00000000-000D-0000-FFFF-FFFF00000000}"/>
  </bookViews>
  <sheets>
    <sheet name="Risultati" sheetId="1" r:id="rId1"/>
    <sheet name="Classifica" sheetId="5" r:id="rId2"/>
    <sheet name="MI" sheetId="8" r:id="rId3"/>
    <sheet name="Tabella" sheetId="6" state="hidden" r:id="rId4"/>
  </sheets>
  <definedNames>
    <definedName name="_xlnm._FilterDatabase" localSheetId="0" hidden="1">Risultati!$B$1:$E$381</definedName>
    <definedName name="_xlnm.Print_Area" localSheetId="1">Classifica!$B$1:$AE$47</definedName>
    <definedName name="BANDIERE">#REF!</definedName>
    <definedName name="RI_CASA">Risultati!$C$2:$C$381</definedName>
    <definedName name="RI_FUORI">Risultati!$D$2:$D$381</definedName>
    <definedName name="SQ_CASA">Risultati!$B$2:$B$381</definedName>
    <definedName name="SQ_FUORI">Risultati!$E$2:$E$381</definedName>
    <definedName name="SQUAD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5" l="1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5" i="8"/>
  <c r="S21" i="5" l="1"/>
  <c r="S20" i="5"/>
  <c r="S22" i="5"/>
  <c r="Z5" i="5"/>
  <c r="Z11" i="5"/>
  <c r="S23" i="5"/>
  <c r="S17" i="5"/>
  <c r="S11" i="5"/>
  <c r="S10" i="5"/>
  <c r="Z23" i="5"/>
  <c r="Z22" i="5"/>
  <c r="Z21" i="5"/>
  <c r="Z20" i="5"/>
  <c r="Z19" i="5"/>
  <c r="Z18" i="5"/>
  <c r="Z13" i="5"/>
  <c r="Z12" i="5"/>
  <c r="Z10" i="5"/>
  <c r="Z8" i="5"/>
  <c r="Z6" i="5"/>
  <c r="S19" i="5"/>
  <c r="S18" i="5"/>
  <c r="S14" i="5"/>
  <c r="S6" i="5"/>
  <c r="S5" i="5"/>
  <c r="S8" i="5"/>
  <c r="Z17" i="5"/>
  <c r="Z16" i="5"/>
  <c r="Z15" i="5"/>
  <c r="Z14" i="5"/>
  <c r="Z9" i="5"/>
  <c r="Z7" i="5"/>
  <c r="S16" i="5"/>
  <c r="S15" i="5"/>
  <c r="S13" i="5"/>
  <c r="S12" i="5"/>
  <c r="S7" i="5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S26" i="5" l="1"/>
  <c r="R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25" i="5"/>
  <c r="L26" i="5" l="1"/>
  <c r="M26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27" i="5"/>
  <c r="K25" i="5"/>
  <c r="I26" i="5"/>
  <c r="H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25" i="5"/>
  <c r="D26" i="5"/>
  <c r="C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25" i="5"/>
  <c r="J7" i="6" l="1" a="1"/>
  <c r="J7" i="6" s="1"/>
  <c r="J8" i="6" a="1"/>
  <c r="J8" i="6" s="1"/>
  <c r="O6" i="8" l="1"/>
  <c r="R4" i="5" l="1"/>
  <c r="N5" i="8" l="1"/>
  <c r="K15" i="6" a="1"/>
  <c r="K15" i="6" s="1"/>
  <c r="N9" i="6" a="1"/>
  <c r="N9" i="6" s="1"/>
  <c r="N3" i="6" a="1"/>
  <c r="N3" i="6" s="1"/>
  <c r="U3" i="6" l="1" a="1"/>
  <c r="U3" i="6" s="1"/>
  <c r="U4" i="6" a="1"/>
  <c r="U4" i="6" s="1"/>
  <c r="U5" i="6" a="1"/>
  <c r="U5" i="6" s="1"/>
  <c r="U6" i="6" a="1"/>
  <c r="U6" i="6" s="1"/>
  <c r="U7" i="6" a="1"/>
  <c r="U7" i="6" s="1"/>
  <c r="U8" i="6" a="1"/>
  <c r="U8" i="6" s="1"/>
  <c r="U9" i="6" a="1"/>
  <c r="U9" i="6" s="1"/>
  <c r="U10" i="6" a="1"/>
  <c r="U10" i="6" s="1"/>
  <c r="U11" i="6" a="1"/>
  <c r="U11" i="6" s="1"/>
  <c r="U12" i="6" a="1"/>
  <c r="U12" i="6" s="1"/>
  <c r="U13" i="6" a="1"/>
  <c r="U13" i="6" s="1"/>
  <c r="U14" i="6" a="1"/>
  <c r="U14" i="6" s="1"/>
  <c r="U15" i="6" a="1"/>
  <c r="U15" i="6" s="1"/>
  <c r="U16" i="6" a="1"/>
  <c r="U16" i="6" s="1"/>
  <c r="U17" i="6" a="1"/>
  <c r="U17" i="6" s="1"/>
  <c r="U18" i="6" a="1"/>
  <c r="U18" i="6" s="1"/>
  <c r="U19" i="6" a="1"/>
  <c r="U19" i="6" s="1"/>
  <c r="U20" i="6" a="1"/>
  <c r="U20" i="6" s="1"/>
  <c r="U21" i="6" a="1"/>
  <c r="U21" i="6" s="1"/>
  <c r="T3" i="6" a="1"/>
  <c r="T3" i="6" s="1"/>
  <c r="T4" i="6" a="1"/>
  <c r="T4" i="6" s="1"/>
  <c r="T5" i="6" a="1"/>
  <c r="T5" i="6" s="1"/>
  <c r="T6" i="6" a="1"/>
  <c r="T6" i="6" s="1"/>
  <c r="T7" i="6" a="1"/>
  <c r="T7" i="6" s="1"/>
  <c r="T8" i="6" a="1"/>
  <c r="T8" i="6" s="1"/>
  <c r="T9" i="6" a="1"/>
  <c r="T9" i="6" s="1"/>
  <c r="T10" i="6" a="1"/>
  <c r="T10" i="6" s="1"/>
  <c r="T11" i="6" a="1"/>
  <c r="T11" i="6" s="1"/>
  <c r="T12" i="6" a="1"/>
  <c r="T12" i="6" s="1"/>
  <c r="T13" i="6" a="1"/>
  <c r="T13" i="6" s="1"/>
  <c r="T14" i="6" a="1"/>
  <c r="T14" i="6" s="1"/>
  <c r="T15" i="6" a="1"/>
  <c r="T15" i="6" s="1"/>
  <c r="T16" i="6" a="1"/>
  <c r="T16" i="6" s="1"/>
  <c r="T17" i="6" a="1"/>
  <c r="T17" i="6" s="1"/>
  <c r="T18" i="6" a="1"/>
  <c r="T18" i="6" s="1"/>
  <c r="T19" i="6" a="1"/>
  <c r="T19" i="6" s="1"/>
  <c r="T20" i="6" a="1"/>
  <c r="T20" i="6" s="1"/>
  <c r="T21" i="6" a="1"/>
  <c r="T21" i="6" s="1"/>
  <c r="S3" i="6" a="1"/>
  <c r="S3" i="6" s="1"/>
  <c r="S4" i="6" a="1"/>
  <c r="S4" i="6" s="1"/>
  <c r="S5" i="6" a="1"/>
  <c r="S5" i="6" s="1"/>
  <c r="S6" i="6" a="1"/>
  <c r="S6" i="6" s="1"/>
  <c r="S7" i="6" a="1"/>
  <c r="S7" i="6" s="1"/>
  <c r="S8" i="6" a="1"/>
  <c r="S8" i="6" s="1"/>
  <c r="S9" i="6" a="1"/>
  <c r="S9" i="6" s="1"/>
  <c r="S10" i="6" a="1"/>
  <c r="S10" i="6" s="1"/>
  <c r="S11" i="6" a="1"/>
  <c r="S11" i="6" s="1"/>
  <c r="S12" i="6" a="1"/>
  <c r="S12" i="6" s="1"/>
  <c r="S13" i="6" a="1"/>
  <c r="S13" i="6" s="1"/>
  <c r="S14" i="6" a="1"/>
  <c r="S14" i="6" s="1"/>
  <c r="S15" i="6" a="1"/>
  <c r="S15" i="6" s="1"/>
  <c r="S16" i="6" a="1"/>
  <c r="S16" i="6" s="1"/>
  <c r="S17" i="6" a="1"/>
  <c r="S17" i="6" s="1"/>
  <c r="S18" i="6" a="1"/>
  <c r="S18" i="6" s="1"/>
  <c r="S19" i="6" a="1"/>
  <c r="S19" i="6" s="1"/>
  <c r="S20" i="6" a="1"/>
  <c r="S20" i="6" s="1"/>
  <c r="S21" i="6" a="1"/>
  <c r="S21" i="6" s="1"/>
  <c r="R3" i="6" a="1"/>
  <c r="R3" i="6" s="1"/>
  <c r="R4" i="6" a="1"/>
  <c r="R4" i="6" s="1"/>
  <c r="R5" i="6" a="1"/>
  <c r="R5" i="6" s="1"/>
  <c r="R6" i="6" a="1"/>
  <c r="R6" i="6" s="1"/>
  <c r="R7" i="6" a="1"/>
  <c r="R7" i="6" s="1"/>
  <c r="R8" i="6" a="1"/>
  <c r="R8" i="6" s="1"/>
  <c r="R9" i="6" a="1"/>
  <c r="R9" i="6" s="1"/>
  <c r="R10" i="6" a="1"/>
  <c r="R10" i="6" s="1"/>
  <c r="R11" i="6" a="1"/>
  <c r="R11" i="6" s="1"/>
  <c r="R12" i="6" a="1"/>
  <c r="R12" i="6" s="1"/>
  <c r="R13" i="6" a="1"/>
  <c r="R13" i="6" s="1"/>
  <c r="R14" i="6" a="1"/>
  <c r="R14" i="6" s="1"/>
  <c r="R15" i="6" a="1"/>
  <c r="R15" i="6" s="1"/>
  <c r="R16" i="6" a="1"/>
  <c r="R16" i="6" s="1"/>
  <c r="R17" i="6" a="1"/>
  <c r="R17" i="6" s="1"/>
  <c r="R18" i="6" a="1"/>
  <c r="R18" i="6" s="1"/>
  <c r="R19" i="6" a="1"/>
  <c r="R19" i="6" s="1"/>
  <c r="R20" i="6" a="1"/>
  <c r="R20" i="6" s="1"/>
  <c r="R21" i="6" a="1"/>
  <c r="R21" i="6" s="1"/>
  <c r="Q3" i="6" a="1"/>
  <c r="Q3" i="6" s="1"/>
  <c r="Q4" i="6" a="1"/>
  <c r="Q4" i="6" s="1"/>
  <c r="Q5" i="6" a="1"/>
  <c r="Q5" i="6" s="1"/>
  <c r="Q6" i="6" a="1"/>
  <c r="Q6" i="6" s="1"/>
  <c r="Q7" i="6" a="1"/>
  <c r="Q7" i="6" s="1"/>
  <c r="Q8" i="6" a="1"/>
  <c r="Q8" i="6" s="1"/>
  <c r="Q9" i="6" a="1"/>
  <c r="Q9" i="6" s="1"/>
  <c r="Q10" i="6" a="1"/>
  <c r="Q10" i="6" s="1"/>
  <c r="Q11" i="6" a="1"/>
  <c r="Q11" i="6" s="1"/>
  <c r="Q12" i="6" a="1"/>
  <c r="Q12" i="6" s="1"/>
  <c r="Q13" i="6" a="1"/>
  <c r="Q13" i="6" s="1"/>
  <c r="Q14" i="6" a="1"/>
  <c r="Q14" i="6" s="1"/>
  <c r="Q15" i="6" a="1"/>
  <c r="Q15" i="6" s="1"/>
  <c r="Q16" i="6" a="1"/>
  <c r="Q16" i="6" s="1"/>
  <c r="Q17" i="6" a="1"/>
  <c r="Q17" i="6" s="1"/>
  <c r="Q18" i="6" a="1"/>
  <c r="Q18" i="6" s="1"/>
  <c r="Q19" i="6" a="1"/>
  <c r="Q19" i="6" s="1"/>
  <c r="Q20" i="6" a="1"/>
  <c r="Q20" i="6" s="1"/>
  <c r="Q21" i="6" a="1"/>
  <c r="Q21" i="6" s="1"/>
  <c r="P3" i="6" a="1"/>
  <c r="P3" i="6" s="1"/>
  <c r="P4" i="6" a="1"/>
  <c r="P4" i="6" s="1"/>
  <c r="P5" i="6" a="1"/>
  <c r="P5" i="6" s="1"/>
  <c r="P6" i="6" a="1"/>
  <c r="P6" i="6" s="1"/>
  <c r="P7" i="6" a="1"/>
  <c r="P7" i="6" s="1"/>
  <c r="P8" i="6" a="1"/>
  <c r="P8" i="6" s="1"/>
  <c r="P9" i="6" a="1"/>
  <c r="P9" i="6" s="1"/>
  <c r="P10" i="6" a="1"/>
  <c r="P10" i="6" s="1"/>
  <c r="P11" i="6" a="1"/>
  <c r="P11" i="6" s="1"/>
  <c r="P12" i="6" a="1"/>
  <c r="P12" i="6" s="1"/>
  <c r="P13" i="6" a="1"/>
  <c r="P13" i="6" s="1"/>
  <c r="P14" i="6" a="1"/>
  <c r="P14" i="6" s="1"/>
  <c r="P15" i="6" a="1"/>
  <c r="P15" i="6" s="1"/>
  <c r="P16" i="6" a="1"/>
  <c r="P16" i="6" s="1"/>
  <c r="P17" i="6" a="1"/>
  <c r="P17" i="6" s="1"/>
  <c r="P18" i="6" a="1"/>
  <c r="P18" i="6" s="1"/>
  <c r="P19" i="6" a="1"/>
  <c r="P19" i="6" s="1"/>
  <c r="P20" i="6" a="1"/>
  <c r="P20" i="6" s="1"/>
  <c r="P21" i="6" a="1"/>
  <c r="P21" i="6" s="1"/>
  <c r="O3" i="6" a="1"/>
  <c r="O3" i="6" s="1"/>
  <c r="O4" i="6" a="1"/>
  <c r="O4" i="6" s="1"/>
  <c r="O5" i="6" a="1"/>
  <c r="O5" i="6" s="1"/>
  <c r="O6" i="6" a="1"/>
  <c r="O6" i="6" s="1"/>
  <c r="O7" i="6" a="1"/>
  <c r="O7" i="6" s="1"/>
  <c r="O8" i="6" a="1"/>
  <c r="O8" i="6" s="1"/>
  <c r="O9" i="6" a="1"/>
  <c r="O9" i="6" s="1"/>
  <c r="O10" i="6" a="1"/>
  <c r="O10" i="6" s="1"/>
  <c r="O11" i="6" a="1"/>
  <c r="O11" i="6" s="1"/>
  <c r="O12" i="6" a="1"/>
  <c r="O12" i="6" s="1"/>
  <c r="O13" i="6" a="1"/>
  <c r="O13" i="6" s="1"/>
  <c r="O14" i="6" a="1"/>
  <c r="O14" i="6" s="1"/>
  <c r="O15" i="6" a="1"/>
  <c r="O15" i="6" s="1"/>
  <c r="O16" i="6" a="1"/>
  <c r="O16" i="6" s="1"/>
  <c r="O17" i="6" a="1"/>
  <c r="O17" i="6" s="1"/>
  <c r="O18" i="6" a="1"/>
  <c r="O18" i="6" s="1"/>
  <c r="O19" i="6" a="1"/>
  <c r="O19" i="6" s="1"/>
  <c r="O20" i="6" a="1"/>
  <c r="O20" i="6" s="1"/>
  <c r="O21" i="6" a="1"/>
  <c r="O21" i="6" s="1"/>
  <c r="N4" i="6" a="1"/>
  <c r="N4" i="6" s="1"/>
  <c r="N5" i="6" a="1"/>
  <c r="N5" i="6" s="1"/>
  <c r="N6" i="6" a="1"/>
  <c r="N6" i="6" s="1"/>
  <c r="N7" i="6" a="1"/>
  <c r="N7" i="6" s="1"/>
  <c r="N8" i="6" a="1"/>
  <c r="N8" i="6" s="1"/>
  <c r="N10" i="6" a="1"/>
  <c r="N10" i="6" s="1"/>
  <c r="N11" i="6" a="1"/>
  <c r="N11" i="6" s="1"/>
  <c r="N12" i="6" a="1"/>
  <c r="N12" i="6" s="1"/>
  <c r="N13" i="6" a="1"/>
  <c r="N13" i="6" s="1"/>
  <c r="N14" i="6" a="1"/>
  <c r="N14" i="6" s="1"/>
  <c r="N15" i="6" a="1"/>
  <c r="N15" i="6" s="1"/>
  <c r="N16" i="6" a="1"/>
  <c r="N16" i="6" s="1"/>
  <c r="N17" i="6" a="1"/>
  <c r="N17" i="6" s="1"/>
  <c r="N18" i="6" a="1"/>
  <c r="N18" i="6" s="1"/>
  <c r="N19" i="6" a="1"/>
  <c r="N19" i="6" s="1"/>
  <c r="N20" i="6" a="1"/>
  <c r="N20" i="6" s="1"/>
  <c r="N21" i="6" a="1"/>
  <c r="N21" i="6" s="1"/>
  <c r="M3" i="6" a="1"/>
  <c r="M3" i="6" s="1"/>
  <c r="M4" i="6" a="1"/>
  <c r="M4" i="6" s="1"/>
  <c r="M5" i="6" a="1"/>
  <c r="M5" i="6" s="1"/>
  <c r="M6" i="6" a="1"/>
  <c r="M6" i="6" s="1"/>
  <c r="M7" i="6" a="1"/>
  <c r="M7" i="6" s="1"/>
  <c r="M8" i="6" a="1"/>
  <c r="M8" i="6" s="1"/>
  <c r="M9" i="6" a="1"/>
  <c r="M9" i="6" s="1"/>
  <c r="M10" i="6" a="1"/>
  <c r="M10" i="6" s="1"/>
  <c r="M11" i="6" a="1"/>
  <c r="M11" i="6" s="1"/>
  <c r="M12" i="6" a="1"/>
  <c r="M12" i="6" s="1"/>
  <c r="M13" i="6" a="1"/>
  <c r="M13" i="6" s="1"/>
  <c r="M14" i="6" a="1"/>
  <c r="M14" i="6" s="1"/>
  <c r="M15" i="6" a="1"/>
  <c r="M15" i="6" s="1"/>
  <c r="M16" i="6" a="1"/>
  <c r="M16" i="6" s="1"/>
  <c r="M17" i="6" a="1"/>
  <c r="M17" i="6" s="1"/>
  <c r="M18" i="6" a="1"/>
  <c r="M18" i="6" s="1"/>
  <c r="M19" i="6" a="1"/>
  <c r="M19" i="6" s="1"/>
  <c r="M20" i="6" a="1"/>
  <c r="M20" i="6" s="1"/>
  <c r="M21" i="6" a="1"/>
  <c r="M21" i="6" s="1"/>
  <c r="L3" i="6" a="1"/>
  <c r="L3" i="6" s="1"/>
  <c r="L4" i="6" a="1"/>
  <c r="L4" i="6" s="1"/>
  <c r="L5" i="6" a="1"/>
  <c r="L5" i="6" s="1"/>
  <c r="L6" i="6" a="1"/>
  <c r="L6" i="6" s="1"/>
  <c r="L7" i="6" a="1"/>
  <c r="L7" i="6" s="1"/>
  <c r="L8" i="6" a="1"/>
  <c r="L8" i="6" s="1"/>
  <c r="L9" i="6" a="1"/>
  <c r="L9" i="6" s="1"/>
  <c r="L10" i="6" a="1"/>
  <c r="L10" i="6" s="1"/>
  <c r="L11" i="6" a="1"/>
  <c r="L11" i="6" s="1"/>
  <c r="L12" i="6" a="1"/>
  <c r="L12" i="6" s="1"/>
  <c r="L13" i="6" a="1"/>
  <c r="L13" i="6" s="1"/>
  <c r="L14" i="6" a="1"/>
  <c r="L14" i="6" s="1"/>
  <c r="L15" i="6" a="1"/>
  <c r="L15" i="6" s="1"/>
  <c r="L16" i="6" a="1"/>
  <c r="L16" i="6" s="1"/>
  <c r="L17" i="6" a="1"/>
  <c r="L17" i="6" s="1"/>
  <c r="L18" i="6" a="1"/>
  <c r="L18" i="6" s="1"/>
  <c r="L19" i="6" a="1"/>
  <c r="L19" i="6" s="1"/>
  <c r="L20" i="6" a="1"/>
  <c r="L20" i="6" s="1"/>
  <c r="L21" i="6" a="1"/>
  <c r="L21" i="6" s="1"/>
  <c r="K3" i="6" a="1"/>
  <c r="K3" i="6" s="1"/>
  <c r="K4" i="6" a="1"/>
  <c r="K4" i="6" s="1"/>
  <c r="K5" i="6" a="1"/>
  <c r="K5" i="6" s="1"/>
  <c r="K6" i="6" a="1"/>
  <c r="K6" i="6" s="1"/>
  <c r="K7" i="6" a="1"/>
  <c r="K7" i="6" s="1"/>
  <c r="K8" i="6" a="1"/>
  <c r="K8" i="6" s="1"/>
  <c r="K9" i="6" a="1"/>
  <c r="K9" i="6" s="1"/>
  <c r="K10" i="6" a="1"/>
  <c r="K10" i="6" s="1"/>
  <c r="K11" i="6" a="1"/>
  <c r="K11" i="6" s="1"/>
  <c r="K12" i="6" a="1"/>
  <c r="K12" i="6" s="1"/>
  <c r="K13" i="6" a="1"/>
  <c r="K13" i="6" s="1"/>
  <c r="K14" i="6" a="1"/>
  <c r="K14" i="6" s="1"/>
  <c r="K16" i="6" a="1"/>
  <c r="K16" i="6" s="1"/>
  <c r="K17" i="6" a="1"/>
  <c r="K17" i="6" s="1"/>
  <c r="K18" i="6" a="1"/>
  <c r="K18" i="6" s="1"/>
  <c r="K19" i="6" a="1"/>
  <c r="K19" i="6" s="1"/>
  <c r="K20" i="6" a="1"/>
  <c r="K20" i="6" s="1"/>
  <c r="K21" i="6" a="1"/>
  <c r="K21" i="6" s="1"/>
  <c r="J3" i="6" a="1"/>
  <c r="J3" i="6" s="1"/>
  <c r="J4" i="6" a="1"/>
  <c r="J4" i="6" s="1"/>
  <c r="J5" i="6" a="1"/>
  <c r="J5" i="6" s="1"/>
  <c r="J6" i="6" a="1"/>
  <c r="J6" i="6" s="1"/>
  <c r="J9" i="6" a="1"/>
  <c r="J9" i="6" s="1"/>
  <c r="J10" i="6" a="1"/>
  <c r="J10" i="6" s="1"/>
  <c r="J11" i="6" a="1"/>
  <c r="J11" i="6" s="1"/>
  <c r="J12" i="6" a="1"/>
  <c r="J12" i="6" s="1"/>
  <c r="J13" i="6" a="1"/>
  <c r="J13" i="6" s="1"/>
  <c r="J14" i="6" a="1"/>
  <c r="J14" i="6" s="1"/>
  <c r="J15" i="6" a="1"/>
  <c r="J15" i="6" s="1"/>
  <c r="J16" i="6" a="1"/>
  <c r="J16" i="6" s="1"/>
  <c r="J17" i="6" a="1"/>
  <c r="J17" i="6" s="1"/>
  <c r="J18" i="6" a="1"/>
  <c r="J18" i="6" s="1"/>
  <c r="J19" i="6" a="1"/>
  <c r="J19" i="6" s="1"/>
  <c r="J20" i="6" a="1"/>
  <c r="J20" i="6" s="1"/>
  <c r="J21" i="6" a="1"/>
  <c r="J21" i="6" s="1"/>
  <c r="I3" i="6" a="1"/>
  <c r="I3" i="6" s="1"/>
  <c r="I4" i="6" a="1"/>
  <c r="I4" i="6" s="1"/>
  <c r="I5" i="6" a="1"/>
  <c r="I5" i="6" s="1"/>
  <c r="I6" i="6" a="1"/>
  <c r="I6" i="6" s="1"/>
  <c r="I7" i="6" a="1"/>
  <c r="I7" i="6" s="1"/>
  <c r="I8" i="6" a="1"/>
  <c r="I8" i="6" s="1"/>
  <c r="I9" i="6" a="1"/>
  <c r="I9" i="6" s="1"/>
  <c r="I10" i="6" a="1"/>
  <c r="I10" i="6" s="1"/>
  <c r="I11" i="6" a="1"/>
  <c r="I11" i="6" s="1"/>
  <c r="I12" i="6" a="1"/>
  <c r="I12" i="6" s="1"/>
  <c r="I13" i="6" a="1"/>
  <c r="I13" i="6" s="1"/>
  <c r="I14" i="6" a="1"/>
  <c r="I14" i="6" s="1"/>
  <c r="I15" i="6" a="1"/>
  <c r="I15" i="6" s="1"/>
  <c r="I16" i="6" a="1"/>
  <c r="I16" i="6" s="1"/>
  <c r="I17" i="6" a="1"/>
  <c r="I17" i="6" s="1"/>
  <c r="I18" i="6" a="1"/>
  <c r="I18" i="6" s="1"/>
  <c r="I19" i="6" a="1"/>
  <c r="I19" i="6" s="1"/>
  <c r="I20" i="6" a="1"/>
  <c r="I20" i="6" s="1"/>
  <c r="I21" i="6" a="1"/>
  <c r="I21" i="6" s="1"/>
  <c r="H3" i="6" a="1"/>
  <c r="H3" i="6" s="1"/>
  <c r="H4" i="6" a="1"/>
  <c r="H4" i="6" s="1"/>
  <c r="H5" i="6" a="1"/>
  <c r="H5" i="6" s="1"/>
  <c r="H6" i="6" a="1"/>
  <c r="H6" i="6" s="1"/>
  <c r="H7" i="6" a="1"/>
  <c r="H7" i="6" s="1"/>
  <c r="H8" i="6" a="1"/>
  <c r="H8" i="6" s="1"/>
  <c r="H9" i="6" a="1"/>
  <c r="H9" i="6" s="1"/>
  <c r="H10" i="6" a="1"/>
  <c r="H10" i="6" s="1"/>
  <c r="H11" i="6" a="1"/>
  <c r="H11" i="6" s="1"/>
  <c r="H12" i="6" a="1"/>
  <c r="H12" i="6" s="1"/>
  <c r="H13" i="6" a="1"/>
  <c r="H13" i="6" s="1"/>
  <c r="H14" i="6" a="1"/>
  <c r="H14" i="6" s="1"/>
  <c r="H15" i="6" a="1"/>
  <c r="H15" i="6" s="1"/>
  <c r="H16" i="6" a="1"/>
  <c r="H16" i="6" s="1"/>
  <c r="H17" i="6" a="1"/>
  <c r="H17" i="6" s="1"/>
  <c r="H18" i="6" a="1"/>
  <c r="H18" i="6" s="1"/>
  <c r="H19" i="6" a="1"/>
  <c r="H19" i="6" s="1"/>
  <c r="H20" i="6" a="1"/>
  <c r="H20" i="6" s="1"/>
  <c r="H21" i="6" a="1"/>
  <c r="H21" i="6" s="1"/>
  <c r="G3" i="6" a="1"/>
  <c r="G3" i="6" s="1"/>
  <c r="G4" i="6" a="1"/>
  <c r="G4" i="6" s="1"/>
  <c r="G5" i="6" a="1"/>
  <c r="G5" i="6" s="1"/>
  <c r="G6" i="6" a="1"/>
  <c r="G6" i="6" s="1"/>
  <c r="G7" i="6" a="1"/>
  <c r="G7" i="6" s="1"/>
  <c r="G8" i="6" a="1"/>
  <c r="G8" i="6" s="1"/>
  <c r="G9" i="6" a="1"/>
  <c r="G9" i="6" s="1"/>
  <c r="G10" i="6" a="1"/>
  <c r="G10" i="6" s="1"/>
  <c r="G11" i="6" a="1"/>
  <c r="G11" i="6" s="1"/>
  <c r="G12" i="6" a="1"/>
  <c r="G12" i="6" s="1"/>
  <c r="G13" i="6" a="1"/>
  <c r="G13" i="6" s="1"/>
  <c r="G14" i="6" a="1"/>
  <c r="G14" i="6" s="1"/>
  <c r="G15" i="6" a="1"/>
  <c r="G15" i="6" s="1"/>
  <c r="G16" i="6" a="1"/>
  <c r="G16" i="6" s="1"/>
  <c r="G17" i="6" a="1"/>
  <c r="G17" i="6" s="1"/>
  <c r="G18" i="6" a="1"/>
  <c r="G18" i="6" s="1"/>
  <c r="G19" i="6" a="1"/>
  <c r="G19" i="6" s="1"/>
  <c r="G20" i="6" a="1"/>
  <c r="G20" i="6" s="1"/>
  <c r="G21" i="6" a="1"/>
  <c r="G21" i="6" s="1"/>
  <c r="F3" i="6" a="1"/>
  <c r="F3" i="6" s="1"/>
  <c r="F4" i="6" a="1"/>
  <c r="F4" i="6" s="1"/>
  <c r="F5" i="6" a="1"/>
  <c r="F5" i="6" s="1"/>
  <c r="F6" i="6" a="1"/>
  <c r="F6" i="6" s="1"/>
  <c r="F7" i="6" a="1"/>
  <c r="F7" i="6" s="1"/>
  <c r="F8" i="6" a="1"/>
  <c r="F8" i="6" s="1"/>
  <c r="F9" i="6" a="1"/>
  <c r="F9" i="6" s="1"/>
  <c r="F10" i="6" a="1"/>
  <c r="F10" i="6" s="1"/>
  <c r="F11" i="6" a="1"/>
  <c r="F11" i="6" s="1"/>
  <c r="F12" i="6" a="1"/>
  <c r="F12" i="6" s="1"/>
  <c r="F13" i="6" a="1"/>
  <c r="F13" i="6" s="1"/>
  <c r="F14" i="6" a="1"/>
  <c r="F14" i="6" s="1"/>
  <c r="F15" i="6" a="1"/>
  <c r="F15" i="6" s="1"/>
  <c r="F16" i="6" a="1"/>
  <c r="F16" i="6" s="1"/>
  <c r="F17" i="6" a="1"/>
  <c r="F17" i="6" s="1"/>
  <c r="F18" i="6" a="1"/>
  <c r="F18" i="6" s="1"/>
  <c r="F19" i="6" a="1"/>
  <c r="F19" i="6" s="1"/>
  <c r="F20" i="6" a="1"/>
  <c r="F20" i="6" s="1"/>
  <c r="F21" i="6" a="1"/>
  <c r="F21" i="6" s="1"/>
  <c r="E3" i="6" a="1"/>
  <c r="E3" i="6" s="1"/>
  <c r="E4" i="6" a="1"/>
  <c r="E4" i="6" s="1"/>
  <c r="E5" i="6" a="1"/>
  <c r="E5" i="6" s="1"/>
  <c r="E6" i="6" a="1"/>
  <c r="E6" i="6" s="1"/>
  <c r="E7" i="6" a="1"/>
  <c r="E7" i="6" s="1"/>
  <c r="E8" i="6" a="1"/>
  <c r="E8" i="6" s="1"/>
  <c r="E9" i="6" a="1"/>
  <c r="E9" i="6" s="1"/>
  <c r="E10" i="6" a="1"/>
  <c r="E10" i="6" s="1"/>
  <c r="E11" i="6" a="1"/>
  <c r="E11" i="6" s="1"/>
  <c r="E12" i="6" a="1"/>
  <c r="E12" i="6" s="1"/>
  <c r="E13" i="6" a="1"/>
  <c r="E13" i="6" s="1"/>
  <c r="E14" i="6" a="1"/>
  <c r="E14" i="6" s="1"/>
  <c r="E15" i="6" a="1"/>
  <c r="E15" i="6" s="1"/>
  <c r="E16" i="6" a="1"/>
  <c r="E16" i="6" s="1"/>
  <c r="E17" i="6" a="1"/>
  <c r="E17" i="6" s="1"/>
  <c r="E18" i="6" a="1"/>
  <c r="E18" i="6" s="1"/>
  <c r="E19" i="6" a="1"/>
  <c r="E19" i="6" s="1"/>
  <c r="E20" i="6" a="1"/>
  <c r="E20" i="6" s="1"/>
  <c r="E21" i="6" a="1"/>
  <c r="E21" i="6" s="1"/>
  <c r="D16" i="6" a="1"/>
  <c r="D16" i="6" s="1"/>
  <c r="D17" i="6" a="1"/>
  <c r="D17" i="6" s="1"/>
  <c r="D18" i="6" a="1"/>
  <c r="D18" i="6" s="1"/>
  <c r="D19" i="6" a="1"/>
  <c r="D19" i="6" s="1"/>
  <c r="D20" i="6" a="1"/>
  <c r="D20" i="6" s="1"/>
  <c r="D21" i="6" a="1"/>
  <c r="D21" i="6" s="1"/>
  <c r="D2" i="6" a="1"/>
  <c r="D2" i="6" s="1"/>
  <c r="E2" i="6" a="1"/>
  <c r="E2" i="6" s="1"/>
  <c r="F2" i="6" a="1"/>
  <c r="F2" i="6" s="1"/>
  <c r="G2" i="6" a="1"/>
  <c r="G2" i="6" s="1"/>
  <c r="H2" i="6" a="1"/>
  <c r="H2" i="6" s="1"/>
  <c r="I2" i="6" a="1"/>
  <c r="I2" i="6" s="1"/>
  <c r="J2" i="6" a="1"/>
  <c r="J2" i="6" s="1"/>
  <c r="K2" i="6" a="1"/>
  <c r="K2" i="6" s="1"/>
  <c r="L2" i="6" a="1"/>
  <c r="L2" i="6" s="1"/>
  <c r="M2" i="6" a="1"/>
  <c r="M2" i="6" s="1"/>
  <c r="N2" i="6" a="1"/>
  <c r="N2" i="6" s="1"/>
  <c r="O2" i="6" a="1"/>
  <c r="O2" i="6" s="1"/>
  <c r="P2" i="6" a="1"/>
  <c r="P2" i="6" s="1"/>
  <c r="Q2" i="6" a="1"/>
  <c r="Q2" i="6" s="1"/>
  <c r="R2" i="6" a="1"/>
  <c r="R2" i="6" s="1"/>
  <c r="S2" i="6" a="1"/>
  <c r="S2" i="6" s="1"/>
  <c r="T2" i="6" a="1"/>
  <c r="T2" i="6" s="1"/>
  <c r="U2" i="6" a="1"/>
  <c r="U2" i="6" s="1"/>
  <c r="B5" i="6" a="1"/>
  <c r="B5" i="6" s="1"/>
  <c r="B6" i="6" a="1"/>
  <c r="B6" i="6" s="1"/>
  <c r="B7" i="6" a="1"/>
  <c r="B7" i="6" s="1"/>
  <c r="B8" i="6" a="1"/>
  <c r="B8" i="6" s="1"/>
  <c r="B9" i="6" a="1"/>
  <c r="B9" i="6" s="1"/>
  <c r="B10" i="6" a="1"/>
  <c r="B10" i="6" s="1"/>
  <c r="B11" i="6" a="1"/>
  <c r="B11" i="6" s="1"/>
  <c r="B12" i="6" a="1"/>
  <c r="B12" i="6" s="1"/>
  <c r="B13" i="6" a="1"/>
  <c r="B13" i="6" s="1"/>
  <c r="B14" i="6" a="1"/>
  <c r="B14" i="6" s="1"/>
  <c r="B15" i="6" a="1"/>
  <c r="B15" i="6" s="1"/>
  <c r="B16" i="6" a="1"/>
  <c r="B16" i="6" s="1"/>
  <c r="B17" i="6" a="1"/>
  <c r="B17" i="6" s="1"/>
  <c r="B18" i="6" a="1"/>
  <c r="B18" i="6" s="1"/>
  <c r="B19" i="6" a="1"/>
  <c r="B19" i="6" s="1"/>
  <c r="B20" i="6" a="1"/>
  <c r="B20" i="6" s="1"/>
  <c r="B21" i="6" a="1"/>
  <c r="B21" i="6" s="1"/>
  <c r="B3" i="6" a="1"/>
  <c r="B3" i="6" s="1"/>
  <c r="B4" i="6" a="1"/>
  <c r="B4" i="6" s="1"/>
  <c r="C7" i="6" a="1"/>
  <c r="C7" i="6" s="1"/>
  <c r="D7" i="6" a="1"/>
  <c r="D7" i="6" s="1"/>
  <c r="C8" i="6" a="1"/>
  <c r="C8" i="6" s="1"/>
  <c r="D8" i="6" a="1"/>
  <c r="D8" i="6" s="1"/>
  <c r="C9" i="6" a="1"/>
  <c r="C9" i="6" s="1"/>
  <c r="D9" i="6" a="1"/>
  <c r="D9" i="6" s="1"/>
  <c r="C10" i="6" a="1"/>
  <c r="C10" i="6" s="1"/>
  <c r="D10" i="6" a="1"/>
  <c r="D10" i="6" s="1"/>
  <c r="C11" i="6" a="1"/>
  <c r="C11" i="6" s="1"/>
  <c r="D11" i="6" a="1"/>
  <c r="D11" i="6" s="1"/>
  <c r="C12" i="6" a="1"/>
  <c r="C12" i="6" s="1"/>
  <c r="D12" i="6" a="1"/>
  <c r="D12" i="6" s="1"/>
  <c r="C13" i="6" a="1"/>
  <c r="C13" i="6" s="1"/>
  <c r="D13" i="6" a="1"/>
  <c r="D13" i="6" s="1"/>
  <c r="C14" i="6" a="1"/>
  <c r="C14" i="6" s="1"/>
  <c r="D14" i="6" a="1"/>
  <c r="D14" i="6" s="1"/>
  <c r="C15" i="6" a="1"/>
  <c r="C15" i="6" s="1"/>
  <c r="D15" i="6" a="1"/>
  <c r="D15" i="6" s="1"/>
  <c r="C16" i="6" a="1"/>
  <c r="C16" i="6" s="1"/>
  <c r="C4" i="6" a="1"/>
  <c r="C4" i="6" s="1"/>
  <c r="D4" i="6" a="1"/>
  <c r="D4" i="6" s="1"/>
  <c r="C5" i="6" a="1"/>
  <c r="C5" i="6" s="1"/>
  <c r="D5" i="6" a="1"/>
  <c r="D5" i="6" s="1"/>
  <c r="C6" i="6" a="1"/>
  <c r="C6" i="6" s="1"/>
  <c r="D6" i="6" a="1"/>
  <c r="D6" i="6" s="1"/>
  <c r="D3" i="6" a="1"/>
  <c r="D3" i="6" s="1"/>
  <c r="C17" i="6" a="1"/>
  <c r="C17" i="6" s="1"/>
  <c r="C18" i="6" a="1"/>
  <c r="C18" i="6" s="1"/>
  <c r="C19" i="6" a="1"/>
  <c r="C19" i="6" s="1"/>
  <c r="C20" i="6" a="1"/>
  <c r="C20" i="6" s="1"/>
  <c r="C21" i="6" a="1"/>
  <c r="C21" i="6" s="1"/>
  <c r="C3" i="6" a="1"/>
  <c r="C3" i="6" s="1"/>
  <c r="C2" i="6" a="1"/>
  <c r="C2" i="6" s="1"/>
  <c r="T12" i="5" l="1"/>
  <c r="Q13" i="5" l="1"/>
  <c r="AB5" i="5" l="1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4" i="5"/>
  <c r="AA5" i="5"/>
  <c r="AA6" i="5"/>
  <c r="AA7" i="5"/>
  <c r="AA8" i="5"/>
  <c r="AA9" i="5"/>
  <c r="AA10" i="5"/>
  <c r="AA11" i="5"/>
  <c r="AA12" i="5"/>
  <c r="M12" i="5" s="1"/>
  <c r="AA13" i="5"/>
  <c r="AA14" i="5"/>
  <c r="AA15" i="5"/>
  <c r="AA16" i="5"/>
  <c r="AA17" i="5"/>
  <c r="AA18" i="5"/>
  <c r="AA19" i="5"/>
  <c r="AA20" i="5"/>
  <c r="AA21" i="5"/>
  <c r="AA22" i="5"/>
  <c r="AA23" i="5"/>
  <c r="AA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4" i="5"/>
  <c r="T5" i="5"/>
  <c r="T6" i="5"/>
  <c r="T7" i="5"/>
  <c r="T8" i="5"/>
  <c r="T9" i="5"/>
  <c r="T10" i="5"/>
  <c r="T11" i="5"/>
  <c r="T13" i="5"/>
  <c r="T14" i="5"/>
  <c r="T15" i="5"/>
  <c r="T16" i="5"/>
  <c r="T17" i="5"/>
  <c r="T18" i="5"/>
  <c r="T19" i="5"/>
  <c r="T20" i="5"/>
  <c r="T21" i="5"/>
  <c r="T22" i="5"/>
  <c r="T23" i="5"/>
  <c r="T4" i="5"/>
  <c r="N13" i="5" l="1"/>
  <c r="M5" i="5"/>
  <c r="N8" i="5"/>
  <c r="M10" i="5"/>
  <c r="N14" i="5"/>
  <c r="M9" i="5"/>
  <c r="N11" i="5"/>
  <c r="N12" i="5"/>
  <c r="O12" i="5" s="1"/>
  <c r="M11" i="5"/>
  <c r="N10" i="5"/>
  <c r="M8" i="5"/>
  <c r="M7" i="5"/>
  <c r="M6" i="5"/>
  <c r="M22" i="5"/>
  <c r="M18" i="5"/>
  <c r="M14" i="5"/>
  <c r="M21" i="5"/>
  <c r="M17" i="5"/>
  <c r="M13" i="5"/>
  <c r="M19" i="5"/>
  <c r="M23" i="5"/>
  <c r="M16" i="5"/>
  <c r="N15" i="5"/>
  <c r="N9" i="5"/>
  <c r="M4" i="5"/>
  <c r="M20" i="5"/>
  <c r="N16" i="5"/>
  <c r="N6" i="5"/>
  <c r="N22" i="5"/>
  <c r="N18" i="5"/>
  <c r="N23" i="5"/>
  <c r="N19" i="5"/>
  <c r="N7" i="5"/>
  <c r="N21" i="5"/>
  <c r="N17" i="5"/>
  <c r="N5" i="5"/>
  <c r="N4" i="5"/>
  <c r="N20" i="5"/>
  <c r="M15" i="5"/>
  <c r="Q17" i="8"/>
  <c r="Z4" i="5"/>
  <c r="Q5" i="8" s="1"/>
  <c r="Q6" i="8"/>
  <c r="Q7" i="8"/>
  <c r="Q8" i="8"/>
  <c r="Q9" i="8"/>
  <c r="Q10" i="8"/>
  <c r="Q11" i="8"/>
  <c r="Q12" i="8"/>
  <c r="Q13" i="8"/>
  <c r="Q14" i="8"/>
  <c r="Q15" i="8"/>
  <c r="Q16" i="8"/>
  <c r="Q18" i="8"/>
  <c r="Q19" i="8"/>
  <c r="Q20" i="8"/>
  <c r="Q21" i="8"/>
  <c r="Q22" i="8"/>
  <c r="Q23" i="8"/>
  <c r="Q24" i="8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4" i="5"/>
  <c r="K4" i="5" s="1"/>
  <c r="X5" i="5"/>
  <c r="P6" i="8" s="1"/>
  <c r="X6" i="5"/>
  <c r="P7" i="8" s="1"/>
  <c r="X7" i="5"/>
  <c r="P8" i="8" s="1"/>
  <c r="X8" i="5"/>
  <c r="P9" i="8" s="1"/>
  <c r="X9" i="5"/>
  <c r="P10" i="8" s="1"/>
  <c r="X10" i="5"/>
  <c r="P11" i="8" s="1"/>
  <c r="X11" i="5"/>
  <c r="P12" i="8" s="1"/>
  <c r="X12" i="5"/>
  <c r="P13" i="8" s="1"/>
  <c r="X13" i="5"/>
  <c r="P14" i="8" s="1"/>
  <c r="X14" i="5"/>
  <c r="P15" i="8" s="1"/>
  <c r="X15" i="5"/>
  <c r="P16" i="8" s="1"/>
  <c r="X16" i="5"/>
  <c r="P17" i="8" s="1"/>
  <c r="X17" i="5"/>
  <c r="P18" i="8" s="1"/>
  <c r="X18" i="5"/>
  <c r="P19" i="8" s="1"/>
  <c r="X19" i="5"/>
  <c r="P20" i="8" s="1"/>
  <c r="X20" i="5"/>
  <c r="P21" i="8" s="1"/>
  <c r="X21" i="5"/>
  <c r="P22" i="8" s="1"/>
  <c r="X22" i="5"/>
  <c r="P23" i="8" s="1"/>
  <c r="X23" i="5"/>
  <c r="P24" i="8" s="1"/>
  <c r="X4" i="5"/>
  <c r="P5" i="8" s="1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S4" i="5"/>
  <c r="R5" i="5"/>
  <c r="N6" i="8" s="1"/>
  <c r="R6" i="5"/>
  <c r="N7" i="8" s="1"/>
  <c r="R7" i="5"/>
  <c r="N8" i="8" s="1"/>
  <c r="R8" i="5"/>
  <c r="N9" i="8" s="1"/>
  <c r="R9" i="5"/>
  <c r="N10" i="8" s="1"/>
  <c r="R10" i="5"/>
  <c r="N11" i="8" s="1"/>
  <c r="R11" i="5"/>
  <c r="N12" i="8" s="1"/>
  <c r="R12" i="5"/>
  <c r="N13" i="8" s="1"/>
  <c r="R13" i="5"/>
  <c r="N14" i="8" s="1"/>
  <c r="R14" i="5"/>
  <c r="N15" i="8" s="1"/>
  <c r="R15" i="5"/>
  <c r="N16" i="8" s="1"/>
  <c r="R16" i="5"/>
  <c r="N17" i="8" s="1"/>
  <c r="R17" i="5"/>
  <c r="N18" i="8" s="1"/>
  <c r="R18" i="5"/>
  <c r="N19" i="8" s="1"/>
  <c r="R19" i="5"/>
  <c r="N20" i="8" s="1"/>
  <c r="R20" i="5"/>
  <c r="N21" i="8" s="1"/>
  <c r="R21" i="5"/>
  <c r="N22" i="8" s="1"/>
  <c r="R22" i="5"/>
  <c r="N23" i="8" s="1"/>
  <c r="R23" i="5"/>
  <c r="N24" i="8" s="1"/>
  <c r="Q5" i="5"/>
  <c r="Q6" i="5"/>
  <c r="Q7" i="5"/>
  <c r="Q8" i="5"/>
  <c r="Q9" i="5"/>
  <c r="Q10" i="5"/>
  <c r="Q11" i="5"/>
  <c r="Q12" i="5"/>
  <c r="Q14" i="5"/>
  <c r="Q15" i="5"/>
  <c r="Q16" i="5"/>
  <c r="Q17" i="5"/>
  <c r="Q18" i="5"/>
  <c r="Q19" i="5"/>
  <c r="Q20" i="5"/>
  <c r="Q21" i="5"/>
  <c r="Q22" i="5"/>
  <c r="Q23" i="5"/>
  <c r="Q4" i="5"/>
  <c r="O8" i="5" l="1"/>
  <c r="O13" i="5"/>
  <c r="O5" i="5"/>
  <c r="O14" i="5"/>
  <c r="O10" i="5"/>
  <c r="R18" i="8"/>
  <c r="U18" i="8" s="1"/>
  <c r="R10" i="8"/>
  <c r="U10" i="8" s="1"/>
  <c r="R20" i="8"/>
  <c r="U20" i="8" s="1"/>
  <c r="R16" i="8"/>
  <c r="U16" i="8" s="1"/>
  <c r="R8" i="8"/>
  <c r="U8" i="8" s="1"/>
  <c r="R23" i="8"/>
  <c r="U23" i="8" s="1"/>
  <c r="R13" i="8"/>
  <c r="U13" i="8" s="1"/>
  <c r="R21" i="8"/>
  <c r="U21" i="8" s="1"/>
  <c r="R12" i="8"/>
  <c r="U12" i="8" s="1"/>
  <c r="R6" i="8"/>
  <c r="U6" i="8" s="1"/>
  <c r="R19" i="8"/>
  <c r="U19" i="8" s="1"/>
  <c r="R11" i="8"/>
  <c r="U11" i="8" s="1"/>
  <c r="R17" i="8"/>
  <c r="U17" i="8" s="1"/>
  <c r="R9" i="8"/>
  <c r="U9" i="8" s="1"/>
  <c r="R24" i="8"/>
  <c r="U24" i="8" s="1"/>
  <c r="R15" i="8"/>
  <c r="U15" i="8" s="1"/>
  <c r="R7" i="8"/>
  <c r="U7" i="8" s="1"/>
  <c r="R22" i="8"/>
  <c r="U22" i="8" s="1"/>
  <c r="R14" i="8"/>
  <c r="U14" i="8" s="1"/>
  <c r="O5" i="8"/>
  <c r="R5" i="8"/>
  <c r="O9" i="5"/>
  <c r="O6" i="5"/>
  <c r="O11" i="5"/>
  <c r="O7" i="5"/>
  <c r="AC23" i="5"/>
  <c r="AC20" i="5"/>
  <c r="AC18" i="5"/>
  <c r="O18" i="5"/>
  <c r="AC15" i="5"/>
  <c r="AC11" i="5"/>
  <c r="AC10" i="5"/>
  <c r="AC7" i="5"/>
  <c r="AC4" i="5"/>
  <c r="AC17" i="5"/>
  <c r="AC9" i="5"/>
  <c r="AC6" i="5"/>
  <c r="AC13" i="5"/>
  <c r="AC14" i="5"/>
  <c r="K23" i="5"/>
  <c r="K15" i="5"/>
  <c r="K7" i="5"/>
  <c r="O22" i="5"/>
  <c r="K19" i="5"/>
  <c r="K11" i="5"/>
  <c r="K18" i="5"/>
  <c r="K10" i="5"/>
  <c r="K22" i="5"/>
  <c r="K14" i="5"/>
  <c r="K6" i="5"/>
  <c r="V8" i="5"/>
  <c r="V12" i="5"/>
  <c r="V11" i="5"/>
  <c r="V7" i="5"/>
  <c r="V10" i="5"/>
  <c r="K20" i="5"/>
  <c r="K16" i="5"/>
  <c r="K8" i="5"/>
  <c r="J5" i="5"/>
  <c r="K17" i="5"/>
  <c r="K13" i="5"/>
  <c r="K9" i="5"/>
  <c r="V6" i="5"/>
  <c r="O17" i="5"/>
  <c r="V4" i="5"/>
  <c r="V18" i="5"/>
  <c r="V22" i="5"/>
  <c r="O21" i="5"/>
  <c r="J13" i="5"/>
  <c r="AW9" i="5"/>
  <c r="R32" i="5" s="1"/>
  <c r="AW13" i="5"/>
  <c r="R36" i="5" s="1"/>
  <c r="AW17" i="5"/>
  <c r="R40" i="5" s="1"/>
  <c r="AW21" i="5"/>
  <c r="R44" i="5" s="1"/>
  <c r="AW4" i="5"/>
  <c r="AO8" i="5"/>
  <c r="H31" i="5" s="1"/>
  <c r="AO12" i="5"/>
  <c r="H35" i="5" s="1"/>
  <c r="AO16" i="5"/>
  <c r="H39" i="5" s="1"/>
  <c r="AO20" i="5"/>
  <c r="H43" i="5" s="1"/>
  <c r="AO4" i="5"/>
  <c r="AW8" i="5"/>
  <c r="R31" i="5" s="1"/>
  <c r="AW16" i="5"/>
  <c r="R39" i="5" s="1"/>
  <c r="AW6" i="5"/>
  <c r="R29" i="5" s="1"/>
  <c r="AW10" i="5"/>
  <c r="R33" i="5" s="1"/>
  <c r="AW14" i="5"/>
  <c r="R37" i="5" s="1"/>
  <c r="AW18" i="5"/>
  <c r="R41" i="5" s="1"/>
  <c r="AW22" i="5"/>
  <c r="R45" i="5" s="1"/>
  <c r="AO5" i="5"/>
  <c r="H28" i="5" s="1"/>
  <c r="AO9" i="5"/>
  <c r="H32" i="5" s="1"/>
  <c r="AO13" i="5"/>
  <c r="H36" i="5" s="1"/>
  <c r="AO17" i="5"/>
  <c r="H40" i="5" s="1"/>
  <c r="AO21" i="5"/>
  <c r="H44" i="5" s="1"/>
  <c r="AW12" i="5"/>
  <c r="R35" i="5" s="1"/>
  <c r="AW5" i="5"/>
  <c r="R28" i="5" s="1"/>
  <c r="AO19" i="5"/>
  <c r="H42" i="5" s="1"/>
  <c r="AW7" i="5"/>
  <c r="R30" i="5" s="1"/>
  <c r="AW11" i="5"/>
  <c r="R34" i="5" s="1"/>
  <c r="AW15" i="5"/>
  <c r="R38" i="5" s="1"/>
  <c r="AW19" i="5"/>
  <c r="R42" i="5" s="1"/>
  <c r="AW23" i="5"/>
  <c r="R46" i="5" s="1"/>
  <c r="AO6" i="5"/>
  <c r="H29" i="5" s="1"/>
  <c r="AO10" i="5"/>
  <c r="H33" i="5" s="1"/>
  <c r="AO14" i="5"/>
  <c r="H37" i="5" s="1"/>
  <c r="AO18" i="5"/>
  <c r="H41" i="5" s="1"/>
  <c r="AO22" i="5"/>
  <c r="H45" i="5" s="1"/>
  <c r="AW20" i="5"/>
  <c r="R43" i="5" s="1"/>
  <c r="AO7" i="5"/>
  <c r="H30" i="5" s="1"/>
  <c r="AO11" i="5"/>
  <c r="H34" i="5" s="1"/>
  <c r="AO15" i="5"/>
  <c r="H38" i="5" s="1"/>
  <c r="AO23" i="5"/>
  <c r="H46" i="5" s="1"/>
  <c r="AS7" i="5"/>
  <c r="L30" i="5" s="1"/>
  <c r="AS11" i="5"/>
  <c r="L34" i="5" s="1"/>
  <c r="AS15" i="5"/>
  <c r="L38" i="5" s="1"/>
  <c r="AS19" i="5"/>
  <c r="L42" i="5" s="1"/>
  <c r="AS23" i="5"/>
  <c r="L46" i="5" s="1"/>
  <c r="AK8" i="5"/>
  <c r="C31" i="5" s="1"/>
  <c r="AK12" i="5"/>
  <c r="C35" i="5" s="1"/>
  <c r="AK16" i="5"/>
  <c r="C39" i="5" s="1"/>
  <c r="AK20" i="5"/>
  <c r="C43" i="5" s="1"/>
  <c r="AK4" i="5"/>
  <c r="AS6" i="5"/>
  <c r="L29" i="5" s="1"/>
  <c r="AS14" i="5"/>
  <c r="L37" i="5" s="1"/>
  <c r="AS22" i="5"/>
  <c r="L45" i="5" s="1"/>
  <c r="AK23" i="5"/>
  <c r="C46" i="5" s="1"/>
  <c r="AS8" i="5"/>
  <c r="L31" i="5" s="1"/>
  <c r="AS12" i="5"/>
  <c r="L35" i="5" s="1"/>
  <c r="AS16" i="5"/>
  <c r="L39" i="5" s="1"/>
  <c r="AS20" i="5"/>
  <c r="L43" i="5" s="1"/>
  <c r="AS4" i="5"/>
  <c r="AK5" i="5"/>
  <c r="C28" i="5" s="1"/>
  <c r="AK9" i="5"/>
  <c r="C32" i="5" s="1"/>
  <c r="AK13" i="5"/>
  <c r="C36" i="5" s="1"/>
  <c r="AK17" i="5"/>
  <c r="C40" i="5" s="1"/>
  <c r="AK21" i="5"/>
  <c r="C44" i="5" s="1"/>
  <c r="AS10" i="5"/>
  <c r="L33" i="5" s="1"/>
  <c r="AS18" i="5"/>
  <c r="L41" i="5" s="1"/>
  <c r="AS5" i="5"/>
  <c r="L28" i="5" s="1"/>
  <c r="AS9" i="5"/>
  <c r="L32" i="5" s="1"/>
  <c r="AS13" i="5"/>
  <c r="L36" i="5" s="1"/>
  <c r="AS17" i="5"/>
  <c r="L40" i="5" s="1"/>
  <c r="AS21" i="5"/>
  <c r="L44" i="5" s="1"/>
  <c r="AK6" i="5"/>
  <c r="C29" i="5" s="1"/>
  <c r="AK10" i="5"/>
  <c r="C33" i="5" s="1"/>
  <c r="AK14" i="5"/>
  <c r="C37" i="5" s="1"/>
  <c r="AK18" i="5"/>
  <c r="C41" i="5" s="1"/>
  <c r="AK22" i="5"/>
  <c r="C45" i="5" s="1"/>
  <c r="AK7" i="5"/>
  <c r="C30" i="5" s="1"/>
  <c r="AK11" i="5"/>
  <c r="C34" i="5" s="1"/>
  <c r="AK15" i="5"/>
  <c r="C38" i="5" s="1"/>
  <c r="AK19" i="5"/>
  <c r="C42" i="5" s="1"/>
  <c r="O19" i="5"/>
  <c r="V16" i="5"/>
  <c r="O23" i="5"/>
  <c r="O15" i="5"/>
  <c r="O16" i="5"/>
  <c r="V14" i="5"/>
  <c r="L15" i="5"/>
  <c r="L11" i="5"/>
  <c r="L7" i="5"/>
  <c r="L20" i="5"/>
  <c r="L16" i="5"/>
  <c r="V15" i="5"/>
  <c r="O20" i="5"/>
  <c r="O4" i="5"/>
  <c r="K21" i="5"/>
  <c r="AC21" i="5"/>
  <c r="J9" i="5"/>
  <c r="J19" i="5"/>
  <c r="J21" i="5"/>
  <c r="J17" i="5"/>
  <c r="K12" i="5"/>
  <c r="V23" i="5"/>
  <c r="V20" i="5"/>
  <c r="AC16" i="5"/>
  <c r="L4" i="5"/>
  <c r="L12" i="5"/>
  <c r="L8" i="5"/>
  <c r="W12" i="5"/>
  <c r="W8" i="5"/>
  <c r="L21" i="5"/>
  <c r="L17" i="5"/>
  <c r="AC5" i="5"/>
  <c r="K5" i="5"/>
  <c r="L22" i="5"/>
  <c r="L18" i="5"/>
  <c r="L13" i="5"/>
  <c r="L9" i="5"/>
  <c r="L5" i="5"/>
  <c r="L23" i="5"/>
  <c r="L19" i="5"/>
  <c r="L14" i="5"/>
  <c r="L10" i="5"/>
  <c r="L6" i="5"/>
  <c r="AC22" i="5"/>
  <c r="J4" i="5"/>
  <c r="J22" i="5"/>
  <c r="J18" i="5"/>
  <c r="J14" i="5"/>
  <c r="J10" i="5"/>
  <c r="J6" i="5"/>
  <c r="J20" i="5"/>
  <c r="J16" i="5"/>
  <c r="J12" i="5"/>
  <c r="J8" i="5"/>
  <c r="V9" i="5"/>
  <c r="V5" i="5"/>
  <c r="J23" i="5"/>
  <c r="J15" i="5"/>
  <c r="J11" i="5"/>
  <c r="J7" i="5"/>
  <c r="V19" i="5"/>
  <c r="AC19" i="5"/>
  <c r="V21" i="5"/>
  <c r="V17" i="5"/>
  <c r="V13" i="5"/>
  <c r="P4" i="5"/>
  <c r="P20" i="5"/>
  <c r="P16" i="5"/>
  <c r="P12" i="5"/>
  <c r="P8" i="5"/>
  <c r="P23" i="5"/>
  <c r="P19" i="5"/>
  <c r="P15" i="5"/>
  <c r="P11" i="5"/>
  <c r="P7" i="5"/>
  <c r="P22" i="5"/>
  <c r="P18" i="5"/>
  <c r="P14" i="5"/>
  <c r="P10" i="5"/>
  <c r="P6" i="5"/>
  <c r="P21" i="5"/>
  <c r="P17" i="5"/>
  <c r="P13" i="5"/>
  <c r="P9" i="5"/>
  <c r="P5" i="5"/>
  <c r="W4" i="5"/>
  <c r="W20" i="5"/>
  <c r="W15" i="5"/>
  <c r="W11" i="5"/>
  <c r="W7" i="5"/>
  <c r="AC12" i="5"/>
  <c r="AC8" i="5"/>
  <c r="W23" i="5"/>
  <c r="W19" i="5"/>
  <c r="W14" i="5"/>
  <c r="W10" i="5"/>
  <c r="W6" i="5"/>
  <c r="W22" i="5"/>
  <c r="W18" i="5"/>
  <c r="W13" i="5"/>
  <c r="W9" i="5"/>
  <c r="W5" i="5"/>
  <c r="W21" i="5"/>
  <c r="W17" i="5"/>
  <c r="W16" i="5"/>
  <c r="G13" i="5" l="1"/>
  <c r="G9" i="5"/>
  <c r="R27" i="5"/>
  <c r="AE42" i="5" s="1"/>
  <c r="AW24" i="5"/>
  <c r="AS24" i="5"/>
  <c r="AK24" i="5"/>
  <c r="H27" i="5"/>
  <c r="AE33" i="5" s="1"/>
  <c r="AO24" i="5"/>
  <c r="I19" i="5"/>
  <c r="I23" i="5"/>
  <c r="I8" i="5"/>
  <c r="I12" i="5"/>
  <c r="I6" i="5"/>
  <c r="I14" i="5"/>
  <c r="I5" i="5"/>
  <c r="I18" i="5"/>
  <c r="I10" i="5"/>
  <c r="I9" i="5"/>
  <c r="I22" i="5"/>
  <c r="I16" i="5"/>
  <c r="I13" i="5"/>
  <c r="I7" i="5"/>
  <c r="I20" i="5"/>
  <c r="I17" i="5"/>
  <c r="I11" i="5"/>
  <c r="I21" i="5"/>
  <c r="I15" i="5"/>
  <c r="G17" i="5"/>
  <c r="X20" i="8"/>
  <c r="U5" i="8"/>
  <c r="X14" i="8"/>
  <c r="X5" i="8"/>
  <c r="X13" i="8"/>
  <c r="X16" i="8"/>
  <c r="X9" i="8"/>
  <c r="X22" i="8"/>
  <c r="X15" i="8"/>
  <c r="X19" i="8"/>
  <c r="X24" i="8"/>
  <c r="X7" i="8"/>
  <c r="X21" i="8"/>
  <c r="X11" i="8"/>
  <c r="X18" i="8"/>
  <c r="X17" i="8"/>
  <c r="X8" i="8"/>
  <c r="X23" i="8"/>
  <c r="X12" i="8"/>
  <c r="X10" i="8"/>
  <c r="X6" i="8"/>
  <c r="G23" i="5"/>
  <c r="G5" i="5"/>
  <c r="G12" i="5"/>
  <c r="G15" i="5"/>
  <c r="G20" i="5"/>
  <c r="H47" i="5"/>
  <c r="G18" i="5"/>
  <c r="AT4" i="5" a="1"/>
  <c r="AT4" i="5" s="1"/>
  <c r="M27" i="5" s="1"/>
  <c r="W39" i="5" s="1"/>
  <c r="L27" i="5"/>
  <c r="AL4" i="5" a="1"/>
  <c r="AL4" i="5" s="1"/>
  <c r="D27" i="5" s="1"/>
  <c r="W27" i="5" s="1"/>
  <c r="C27" i="5"/>
  <c r="G4" i="5"/>
  <c r="G10" i="5"/>
  <c r="G7" i="5"/>
  <c r="G11" i="5"/>
  <c r="G6" i="5"/>
  <c r="G14" i="5"/>
  <c r="G8" i="5"/>
  <c r="G21" i="5"/>
  <c r="G16" i="5"/>
  <c r="G22" i="5"/>
  <c r="G19" i="5"/>
  <c r="AX5" i="5" a="1"/>
  <c r="AX5" i="5" s="1"/>
  <c r="S28" i="5" s="1"/>
  <c r="AX7" i="5" a="1"/>
  <c r="AX7" i="5" s="1"/>
  <c r="S30" i="5" s="1"/>
  <c r="AL7" i="5" a="1"/>
  <c r="AL7" i="5" s="1"/>
  <c r="D30" i="5" s="1"/>
  <c r="AP11" i="5" a="1"/>
  <c r="AP11" i="5" s="1"/>
  <c r="I34" i="5" s="1"/>
  <c r="AP6" i="5" a="1"/>
  <c r="AP6" i="5" s="1"/>
  <c r="I29" i="5" s="1"/>
  <c r="AX11" i="5" a="1"/>
  <c r="AX11" i="5" s="1"/>
  <c r="S34" i="5" s="1"/>
  <c r="AT20" i="5" a="1"/>
  <c r="AT20" i="5" s="1"/>
  <c r="M43" i="5" s="1"/>
  <c r="AP15" i="5" a="1"/>
  <c r="AP15" i="5" s="1"/>
  <c r="I38" i="5" s="1"/>
  <c r="AP10" i="5" a="1"/>
  <c r="AP10" i="5" s="1"/>
  <c r="I33" i="5" s="1"/>
  <c r="AX15" i="5" a="1"/>
  <c r="AX15" i="5" s="1"/>
  <c r="S38" i="5" s="1"/>
  <c r="AX9" i="5" a="1"/>
  <c r="AX9" i="5" s="1"/>
  <c r="S32" i="5" s="1"/>
  <c r="AX20" i="5" a="1"/>
  <c r="AX20" i="5" s="1"/>
  <c r="S43" i="5" s="1"/>
  <c r="AX19" i="5" a="1"/>
  <c r="AX19" i="5" s="1"/>
  <c r="S42" i="5" s="1"/>
  <c r="AL19" i="5" a="1"/>
  <c r="AL19" i="5" s="1"/>
  <c r="D42" i="5" s="1"/>
  <c r="AT11" i="5" a="1"/>
  <c r="AT11" i="5" s="1"/>
  <c r="M34" i="5" s="1"/>
  <c r="AL5" i="5" a="1"/>
  <c r="AL5" i="5" s="1"/>
  <c r="D28" i="5" s="1"/>
  <c r="AT21" i="5" a="1"/>
  <c r="AT21" i="5" s="1"/>
  <c r="M44" i="5" s="1"/>
  <c r="AP23" i="5" a="1"/>
  <c r="AP23" i="5" s="1"/>
  <c r="I46" i="5" s="1"/>
  <c r="AL10" i="5" a="1"/>
  <c r="AL10" i="5" s="1"/>
  <c r="D33" i="5" s="1"/>
  <c r="AL17" i="5" a="1"/>
  <c r="AL17" i="5" s="1"/>
  <c r="D40" i="5" s="1"/>
  <c r="AT12" i="5" a="1"/>
  <c r="AT12" i="5" s="1"/>
  <c r="M35" i="5" s="1"/>
  <c r="AL20" i="5" a="1"/>
  <c r="AL20" i="5" s="1"/>
  <c r="D43" i="5" s="1"/>
  <c r="AP13" i="5" a="1"/>
  <c r="AP13" i="5" s="1"/>
  <c r="I36" i="5" s="1"/>
  <c r="AX16" i="5" a="1"/>
  <c r="AX16" i="5" s="1"/>
  <c r="S39" i="5" s="1"/>
  <c r="AL15" i="5" a="1"/>
  <c r="AL15" i="5" s="1"/>
  <c r="D38" i="5" s="1"/>
  <c r="AL22" i="5" a="1"/>
  <c r="AL22" i="5" s="1"/>
  <c r="D45" i="5" s="1"/>
  <c r="AL12" i="5" a="1"/>
  <c r="AL12" i="5" s="1"/>
  <c r="D35" i="5" s="1"/>
  <c r="AT13" i="5" a="1"/>
  <c r="AT13" i="5" s="1"/>
  <c r="M36" i="5" s="1"/>
  <c r="AT18" i="5" a="1"/>
  <c r="AT18" i="5" s="1"/>
  <c r="M41" i="5" s="1"/>
  <c r="AT14" i="5" a="1"/>
  <c r="AT14" i="5" s="1"/>
  <c r="M37" i="5" s="1"/>
  <c r="AP16" i="5" a="1"/>
  <c r="AP16" i="5" s="1"/>
  <c r="I39" i="5" s="1"/>
  <c r="AP18" i="5" a="1"/>
  <c r="AP18" i="5" s="1"/>
  <c r="I41" i="5" s="1"/>
  <c r="AP7" i="5" a="1"/>
  <c r="AP7" i="5" s="1"/>
  <c r="I30" i="5" s="1"/>
  <c r="AX8" i="5" a="1"/>
  <c r="AX8" i="5" s="1"/>
  <c r="S31" i="5" s="1"/>
  <c r="AL18" i="5" a="1"/>
  <c r="AL18" i="5" s="1"/>
  <c r="D41" i="5" s="1"/>
  <c r="AT10" i="5" a="1"/>
  <c r="AT10" i="5" s="1"/>
  <c r="M33" i="5" s="1"/>
  <c r="AL9" i="5" a="1"/>
  <c r="AL9" i="5" s="1"/>
  <c r="D32" i="5" s="1"/>
  <c r="AP14" i="5" a="1"/>
  <c r="AP14" i="5" s="1"/>
  <c r="I37" i="5" s="1"/>
  <c r="AX23" i="5" a="1"/>
  <c r="AX23" i="5" s="1"/>
  <c r="S46" i="5" s="1"/>
  <c r="AP21" i="5" a="1"/>
  <c r="AP21" i="5" s="1"/>
  <c r="I44" i="5" s="1"/>
  <c r="AP8" i="5" a="1"/>
  <c r="AP8" i="5" s="1"/>
  <c r="I31" i="5" s="1"/>
  <c r="AX10" i="5" a="1"/>
  <c r="AX10" i="5" s="1"/>
  <c r="S33" i="5" s="1"/>
  <c r="AP12" i="5" a="1"/>
  <c r="AP12" i="5" s="1"/>
  <c r="I35" i="5" s="1"/>
  <c r="AL14" i="5" a="1"/>
  <c r="AL14" i="5" s="1"/>
  <c r="D37" i="5" s="1"/>
  <c r="AT23" i="5" a="1"/>
  <c r="AT23" i="5" s="1"/>
  <c r="M46" i="5" s="1"/>
  <c r="AL8" i="5" a="1"/>
  <c r="AL8" i="5" s="1"/>
  <c r="D31" i="5" s="1"/>
  <c r="AL23" i="5" a="1"/>
  <c r="AL23" i="5" s="1"/>
  <c r="D46" i="5" s="1"/>
  <c r="AP19" i="5" a="1"/>
  <c r="AP19" i="5" s="1"/>
  <c r="I42" i="5" s="1"/>
  <c r="AX21" i="5" a="1"/>
  <c r="AX21" i="5" s="1"/>
  <c r="S44" i="5" s="1"/>
  <c r="AL11" i="5" a="1"/>
  <c r="AL11" i="5" s="1"/>
  <c r="D34" i="5" s="1"/>
  <c r="AT17" i="5" a="1"/>
  <c r="AT17" i="5" s="1"/>
  <c r="M40" i="5" s="1"/>
  <c r="AL13" i="5" a="1"/>
  <c r="AL13" i="5" s="1"/>
  <c r="D36" i="5" s="1"/>
  <c r="AT8" i="5" a="1"/>
  <c r="AT8" i="5" s="1"/>
  <c r="M31" i="5" s="1"/>
  <c r="AT7" i="5" a="1"/>
  <c r="AT7" i="5" s="1"/>
  <c r="M30" i="5" s="1"/>
  <c r="AL6" i="5" a="1"/>
  <c r="AL6" i="5" s="1"/>
  <c r="D29" i="5" s="1"/>
  <c r="AT5" i="5" a="1"/>
  <c r="AT5" i="5" s="1"/>
  <c r="M28" i="5" s="1"/>
  <c r="AP4" i="5" a="1"/>
  <c r="AP4" i="5" s="1"/>
  <c r="I27" i="5" s="1"/>
  <c r="W33" i="5" s="1"/>
  <c r="AT16" i="5" a="1"/>
  <c r="AT16" i="5" s="1"/>
  <c r="M39" i="5" s="1"/>
  <c r="AT15" i="5" a="1"/>
  <c r="AT15" i="5" s="1"/>
  <c r="M38" i="5" s="1"/>
  <c r="AP22" i="5" a="1"/>
  <c r="AP22" i="5" s="1"/>
  <c r="I45" i="5" s="1"/>
  <c r="AX17" i="5" a="1"/>
  <c r="AX17" i="5" s="1"/>
  <c r="S40" i="5" s="1"/>
  <c r="AX18" i="5" a="1"/>
  <c r="AX18" i="5" s="1"/>
  <c r="S41" i="5" s="1"/>
  <c r="AP17" i="5" a="1"/>
  <c r="AP17" i="5" s="1"/>
  <c r="I40" i="5" s="1"/>
  <c r="AX22" i="5" a="1"/>
  <c r="AX22" i="5" s="1"/>
  <c r="S45" i="5" s="1"/>
  <c r="AX6" i="5" a="1"/>
  <c r="AX6" i="5" s="1"/>
  <c r="S29" i="5" s="1"/>
  <c r="AX13" i="5" a="1"/>
  <c r="AX13" i="5" s="1"/>
  <c r="S36" i="5" s="1"/>
  <c r="AL21" i="5" a="1"/>
  <c r="AL21" i="5" s="1"/>
  <c r="D44" i="5" s="1"/>
  <c r="AT9" i="5" a="1"/>
  <c r="AT9" i="5" s="1"/>
  <c r="M32" i="5" s="1"/>
  <c r="AT22" i="5" a="1"/>
  <c r="AT22" i="5" s="1"/>
  <c r="M45" i="5" s="1"/>
  <c r="AT6" i="5" a="1"/>
  <c r="AT6" i="5" s="1"/>
  <c r="M29" i="5" s="1"/>
  <c r="AL16" i="5" a="1"/>
  <c r="AL16" i="5" s="1"/>
  <c r="D39" i="5" s="1"/>
  <c r="AP20" i="5" a="1"/>
  <c r="AP20" i="5" s="1"/>
  <c r="I43" i="5" s="1"/>
  <c r="AX12" i="5" a="1"/>
  <c r="AX12" i="5" s="1"/>
  <c r="S35" i="5" s="1"/>
  <c r="AP5" i="5" a="1"/>
  <c r="AP5" i="5" s="1"/>
  <c r="I28" i="5" s="1"/>
  <c r="AX4" i="5" a="1"/>
  <c r="AX4" i="5" s="1"/>
  <c r="S27" i="5" s="1"/>
  <c r="W42" i="5" s="1"/>
  <c r="AT19" i="5" a="1"/>
  <c r="AT19" i="5" s="1"/>
  <c r="M42" i="5" s="1"/>
  <c r="AP9" i="5" a="1"/>
  <c r="AP9" i="5" s="1"/>
  <c r="I32" i="5" s="1"/>
  <c r="AX14" i="5" a="1"/>
  <c r="AX14" i="5" s="1"/>
  <c r="S37" i="5" s="1"/>
  <c r="I4" i="5"/>
  <c r="H256" i="1" l="1"/>
  <c r="R47" i="5"/>
  <c r="H66" i="1"/>
  <c r="H121" i="1"/>
  <c r="H75" i="1"/>
  <c r="H235" i="1"/>
  <c r="H8" i="1"/>
  <c r="H346" i="1"/>
  <c r="H146" i="1"/>
  <c r="H356" i="1"/>
  <c r="H355" i="1"/>
  <c r="H336" i="1"/>
  <c r="H285" i="1"/>
  <c r="H243" i="1"/>
  <c r="H198" i="1"/>
  <c r="H216" i="1"/>
  <c r="H190" i="1"/>
  <c r="H165" i="1"/>
  <c r="H152" i="1"/>
  <c r="H128" i="1"/>
  <c r="H99" i="1"/>
  <c r="H53" i="1"/>
  <c r="H45" i="1"/>
  <c r="W6" i="8" a="1"/>
  <c r="W6" i="8" s="1"/>
  <c r="W8" i="8" a="1"/>
  <c r="W8" i="8" s="1"/>
  <c r="W11" i="8" a="1"/>
  <c r="W11" i="8" s="1"/>
  <c r="C47" i="5"/>
  <c r="AE27" i="5"/>
  <c r="W22" i="8" a="1"/>
  <c r="W22" i="8" s="1"/>
  <c r="W18" i="8" a="1"/>
  <c r="W18" i="8" s="1"/>
  <c r="L47" i="5"/>
  <c r="AE39" i="5"/>
  <c r="H344" i="1"/>
  <c r="H51" i="1"/>
  <c r="W23" i="8" a="1"/>
  <c r="W23" i="8" s="1"/>
  <c r="W15" i="8" a="1"/>
  <c r="W15" i="8" s="1"/>
  <c r="W14" i="8" a="1"/>
  <c r="W14" i="8" s="1"/>
  <c r="W16" i="8" a="1"/>
  <c r="W16" i="8" s="1"/>
  <c r="W5" i="8" a="1"/>
  <c r="W5" i="8" s="1"/>
  <c r="W9" i="8" a="1"/>
  <c r="W9" i="8" s="1"/>
  <c r="W10" i="8" a="1"/>
  <c r="W10" i="8" s="1"/>
  <c r="W20" i="8" a="1"/>
  <c r="W20" i="8" s="1"/>
  <c r="W13" i="8" a="1"/>
  <c r="W13" i="8" s="1"/>
  <c r="W19" i="8" a="1"/>
  <c r="W19" i="8" s="1"/>
  <c r="W21" i="8" a="1"/>
  <c r="W21" i="8" s="1"/>
  <c r="W12" i="8" a="1"/>
  <c r="W12" i="8" s="1"/>
  <c r="W17" i="8" a="1"/>
  <c r="W17" i="8" s="1"/>
  <c r="W24" i="8" a="1"/>
  <c r="W24" i="8" s="1"/>
  <c r="W7" i="8" a="1"/>
  <c r="W7" i="8" s="1"/>
  <c r="H354" i="1"/>
  <c r="H295" i="1"/>
  <c r="H105" i="1"/>
  <c r="H161" i="1"/>
  <c r="H327" i="1"/>
  <c r="H137" i="1"/>
  <c r="H85" i="1"/>
  <c r="H275" i="1"/>
  <c r="H23" i="1"/>
  <c r="H178" i="1"/>
  <c r="H13" i="1"/>
  <c r="H299" i="1"/>
  <c r="H81" i="1"/>
  <c r="H213" i="1"/>
  <c r="H68" i="1"/>
  <c r="H37" i="1"/>
  <c r="H52" i="1"/>
  <c r="H95" i="1"/>
  <c r="H288" i="1"/>
  <c r="H233" i="1"/>
  <c r="H98" i="1"/>
  <c r="H200" i="1"/>
  <c r="H156" i="1"/>
  <c r="H180" i="1"/>
  <c r="H370" i="1"/>
  <c r="H280" i="1"/>
  <c r="H246" i="1"/>
  <c r="H335" i="1"/>
  <c r="H313" i="1"/>
  <c r="H267" i="1"/>
  <c r="H174" i="1"/>
  <c r="H289" i="1"/>
  <c r="H35" i="1"/>
  <c r="H187" i="1"/>
  <c r="H237" i="1"/>
  <c r="H343" i="1"/>
  <c r="H47" i="1"/>
  <c r="H104" i="1"/>
  <c r="H294" i="1"/>
  <c r="H273" i="1"/>
  <c r="H339" i="1"/>
  <c r="H56" i="1"/>
  <c r="H265" i="1"/>
  <c r="H168" i="1"/>
  <c r="H364" i="1"/>
  <c r="H218" i="1"/>
  <c r="H333" i="1"/>
  <c r="H123" i="1"/>
  <c r="H182" i="1"/>
  <c r="H2" i="1"/>
  <c r="H86" i="1"/>
  <c r="H115" i="1"/>
  <c r="H189" i="1"/>
  <c r="H306" i="1"/>
  <c r="H252" i="1"/>
  <c r="H72" i="1"/>
  <c r="H224" i="1"/>
  <c r="H3" i="1"/>
  <c r="H193" i="1"/>
  <c r="H132" i="1"/>
  <c r="H24" i="1"/>
  <c r="H116" i="1"/>
  <c r="H118" i="1"/>
  <c r="H140" i="1"/>
  <c r="H308" i="1"/>
  <c r="H241" i="1"/>
  <c r="H202" i="1"/>
  <c r="H379" i="1"/>
  <c r="H287" i="1"/>
  <c r="H307" i="1"/>
  <c r="H283" i="1"/>
  <c r="H369" i="1"/>
  <c r="H71" i="1"/>
  <c r="H162" i="1"/>
  <c r="H110" i="1"/>
  <c r="H78" i="1"/>
  <c r="H329" i="1"/>
  <c r="H319" i="1"/>
  <c r="H297" i="1"/>
  <c r="H11" i="1"/>
  <c r="H158" i="1"/>
  <c r="H247" i="1"/>
  <c r="H245" i="1"/>
  <c r="H139" i="1"/>
  <c r="H41" i="1"/>
  <c r="H314" i="1"/>
  <c r="H305" i="1"/>
  <c r="H375" i="1"/>
  <c r="H268" i="1"/>
  <c r="H197" i="1"/>
  <c r="H113" i="1"/>
  <c r="H103" i="1"/>
  <c r="H32" i="1"/>
  <c r="H125" i="1"/>
  <c r="H234" i="1"/>
  <c r="H221" i="1"/>
  <c r="H303" i="1"/>
  <c r="H138" i="1"/>
  <c r="H293" i="1"/>
  <c r="H171" i="1"/>
  <c r="H107" i="1"/>
  <c r="H373" i="1"/>
  <c r="H331" i="1"/>
  <c r="H84" i="1"/>
  <c r="H231" i="1"/>
  <c r="H18" i="1"/>
  <c r="H4" i="1"/>
  <c r="H147" i="1"/>
  <c r="H208" i="1"/>
  <c r="H76" i="1"/>
  <c r="H101" i="1"/>
  <c r="H321" i="1"/>
  <c r="H67" i="1"/>
  <c r="H141" i="1"/>
  <c r="H257" i="1"/>
  <c r="H176" i="1"/>
  <c r="H49" i="1"/>
  <c r="H325" i="1"/>
  <c r="H186" i="1"/>
  <c r="H239" i="1"/>
  <c r="H22" i="1"/>
  <c r="H353" i="1"/>
  <c r="H317" i="1"/>
  <c r="H151" i="1"/>
  <c r="H25" i="1"/>
  <c r="H326" i="1"/>
  <c r="H177" i="1"/>
  <c r="H362" i="1"/>
  <c r="H148" i="1"/>
  <c r="H347" i="1"/>
  <c r="H359" i="1"/>
  <c r="H284" i="1"/>
  <c r="H88" i="1"/>
  <c r="H249" i="1"/>
  <c r="H263" i="1"/>
  <c r="H6" i="1"/>
  <c r="H40" i="1"/>
  <c r="H96" i="1"/>
  <c r="H16" i="1"/>
  <c r="H91" i="1"/>
  <c r="H108" i="1"/>
  <c r="H169" i="1"/>
  <c r="H87" i="1"/>
  <c r="H236" i="1"/>
  <c r="H254" i="1"/>
  <c r="H210" i="1"/>
  <c r="H119" i="1"/>
  <c r="H260" i="1"/>
  <c r="H334" i="1"/>
  <c r="H286" i="1"/>
  <c r="H20" i="1"/>
  <c r="H220" i="1"/>
  <c r="H211" i="1"/>
  <c r="H124" i="1"/>
  <c r="H226" i="1"/>
  <c r="H206" i="1"/>
  <c r="H276" i="1"/>
  <c r="H351" i="1"/>
  <c r="H374" i="1"/>
  <c r="H30" i="1"/>
  <c r="H323" i="1"/>
  <c r="H191" i="1"/>
  <c r="H277" i="1"/>
  <c r="H296" i="1"/>
  <c r="H229" i="1"/>
  <c r="H310" i="1"/>
  <c r="H64" i="1"/>
  <c r="H21" i="1"/>
  <c r="H46" i="1"/>
  <c r="H127" i="1"/>
  <c r="H106" i="1"/>
  <c r="H365" i="1"/>
  <c r="H50" i="1"/>
  <c r="H281" i="1"/>
  <c r="H230" i="1"/>
  <c r="H94" i="1"/>
  <c r="H144" i="1"/>
  <c r="H376" i="1"/>
  <c r="H70" i="1"/>
  <c r="H100" i="1"/>
  <c r="H58" i="1"/>
  <c r="H301" i="1"/>
  <c r="H159" i="1"/>
  <c r="H60" i="1"/>
  <c r="H264" i="1"/>
  <c r="H196" i="1"/>
  <c r="H120" i="1"/>
  <c r="H244" i="1"/>
  <c r="H54" i="1"/>
  <c r="H5" i="1"/>
  <c r="H93" i="1"/>
  <c r="H167" i="1"/>
  <c r="H192" i="1"/>
  <c r="H304" i="1"/>
  <c r="H55" i="1"/>
  <c r="H279" i="1"/>
  <c r="H150" i="1"/>
  <c r="H342" i="1"/>
  <c r="H371" i="1"/>
  <c r="H34" i="1"/>
  <c r="H328" i="1"/>
  <c r="H255" i="1"/>
  <c r="H17" i="1"/>
  <c r="H33" i="1"/>
  <c r="H345" i="1"/>
  <c r="H14" i="1"/>
  <c r="H274" i="1"/>
  <c r="H269" i="1"/>
  <c r="H133" i="1"/>
  <c r="H89" i="1"/>
  <c r="H111" i="1"/>
  <c r="H227" i="1"/>
  <c r="H179" i="1"/>
  <c r="H358" i="1"/>
  <c r="H62" i="1"/>
  <c r="H42" i="1"/>
  <c r="H26" i="1"/>
  <c r="H251" i="1"/>
  <c r="H203" i="1"/>
  <c r="H155" i="1"/>
  <c r="H290" i="1"/>
  <c r="H130" i="1"/>
  <c r="H378" i="1"/>
  <c r="H338" i="1"/>
  <c r="H109" i="1"/>
  <c r="H266" i="1"/>
  <c r="H207" i="1"/>
  <c r="H59" i="1"/>
  <c r="H348" i="1"/>
  <c r="H381" i="1"/>
  <c r="H361" i="1"/>
  <c r="H341" i="1"/>
  <c r="H209" i="1"/>
  <c r="H173" i="1"/>
  <c r="H69" i="1"/>
  <c r="H320" i="1"/>
  <c r="H300" i="1"/>
  <c r="H228" i="1"/>
  <c r="H160" i="1"/>
  <c r="H271" i="1"/>
  <c r="H31" i="1"/>
  <c r="H134" i="1"/>
  <c r="H10" i="1"/>
  <c r="H90" i="1"/>
  <c r="H48" i="1"/>
  <c r="H250" i="1"/>
  <c r="H114" i="1"/>
  <c r="H185" i="1"/>
  <c r="H367" i="1"/>
  <c r="H163" i="1"/>
  <c r="H74" i="1"/>
  <c r="H199" i="1"/>
  <c r="H238" i="1"/>
  <c r="H212" i="1"/>
  <c r="H183" i="1"/>
  <c r="H253" i="1"/>
  <c r="H350" i="1"/>
  <c r="H366" i="1"/>
  <c r="H129" i="1"/>
  <c r="H195" i="1"/>
  <c r="H368" i="1"/>
  <c r="H215" i="1"/>
  <c r="H377" i="1"/>
  <c r="H357" i="1"/>
  <c r="H337" i="1"/>
  <c r="H217" i="1"/>
  <c r="H201" i="1"/>
  <c r="H181" i="1"/>
  <c r="H153" i="1"/>
  <c r="H117" i="1"/>
  <c r="H240" i="1"/>
  <c r="H92" i="1"/>
  <c r="H80" i="1"/>
  <c r="H135" i="1"/>
  <c r="H19" i="1"/>
  <c r="H61" i="1"/>
  <c r="H318" i="1"/>
  <c r="H38" i="1"/>
  <c r="H298" i="1"/>
  <c r="H258" i="1"/>
  <c r="H7" i="1"/>
  <c r="H170" i="1"/>
  <c r="H272" i="1"/>
  <c r="H184" i="1"/>
  <c r="H29" i="1"/>
  <c r="H131" i="1"/>
  <c r="H223" i="1"/>
  <c r="H316" i="1"/>
  <c r="H380" i="1"/>
  <c r="H360" i="1"/>
  <c r="H340" i="1"/>
  <c r="H248" i="1"/>
  <c r="H204" i="1"/>
  <c r="H172" i="1"/>
  <c r="H311" i="1"/>
  <c r="H63" i="1"/>
  <c r="H27" i="1"/>
  <c r="H291" i="1"/>
  <c r="H270" i="1"/>
  <c r="H222" i="1"/>
  <c r="H330" i="1"/>
  <c r="H44" i="1"/>
  <c r="H154" i="1"/>
  <c r="H82" i="1"/>
  <c r="H9" i="1"/>
  <c r="H122" i="1"/>
  <c r="H145" i="1"/>
  <c r="H79" i="1"/>
  <c r="H261" i="1"/>
  <c r="H219" i="1"/>
  <c r="H315" i="1"/>
  <c r="H142" i="1"/>
  <c r="H164" i="1"/>
  <c r="H39" i="1"/>
  <c r="H73" i="1"/>
  <c r="H149" i="1"/>
  <c r="H302" i="1"/>
  <c r="H12" i="1"/>
  <c r="H324" i="1"/>
  <c r="W47" i="5" l="1"/>
  <c r="H312" i="1"/>
  <c r="H43" i="1"/>
  <c r="H65" i="1"/>
  <c r="H83" i="1"/>
  <c r="H242" i="1"/>
  <c r="H332" i="1"/>
  <c r="H157" i="1"/>
  <c r="H372" i="1"/>
  <c r="H112" i="1"/>
  <c r="H282" i="1"/>
  <c r="H136" i="1"/>
  <c r="H205" i="1"/>
  <c r="H225" i="1"/>
  <c r="H262" i="1"/>
  <c r="H352" i="1"/>
  <c r="H175" i="1"/>
  <c r="H28" i="1"/>
  <c r="H292" i="1"/>
  <c r="H143" i="1"/>
  <c r="H363" i="1"/>
  <c r="H278" i="1"/>
  <c r="H188" i="1"/>
  <c r="H15" i="1"/>
  <c r="H166" i="1"/>
  <c r="H97" i="1"/>
  <c r="H36" i="1"/>
  <c r="H57" i="1"/>
  <c r="H322" i="1"/>
  <c r="H194" i="1"/>
  <c r="H77" i="1"/>
  <c r="H214" i="1"/>
  <c r="H349" i="1"/>
  <c r="H126" i="1"/>
  <c r="H102" i="1"/>
  <c r="H259" i="1"/>
  <c r="H232" i="1"/>
  <c r="H309" i="1"/>
  <c r="AE22" i="5" l="1"/>
  <c r="AE18" i="5"/>
  <c r="AE8" i="5"/>
  <c r="AE14" i="5"/>
  <c r="AE10" i="5"/>
  <c r="AE20" i="5"/>
  <c r="AE12" i="5"/>
  <c r="AE21" i="5"/>
  <c r="AE19" i="5"/>
  <c r="AE23" i="5"/>
  <c r="AE17" i="5"/>
  <c r="AE9" i="5"/>
  <c r="AE13" i="5"/>
  <c r="AE5" i="5"/>
  <c r="AE16" i="5"/>
  <c r="AE6" i="5"/>
  <c r="AE7" i="5"/>
  <c r="AE11" i="5"/>
  <c r="AE15" i="5"/>
  <c r="AE4" i="5"/>
  <c r="C5" i="5" l="1"/>
  <c r="C13" i="5"/>
  <c r="C21" i="5"/>
  <c r="C14" i="5"/>
  <c r="C22" i="5"/>
  <c r="C15" i="5"/>
  <c r="C23" i="5"/>
  <c r="C16" i="5"/>
  <c r="C17" i="5"/>
  <c r="C6" i="5"/>
  <c r="C7" i="5"/>
  <c r="C8" i="5"/>
  <c r="C9" i="5"/>
  <c r="C10" i="5"/>
  <c r="C18" i="5"/>
  <c r="C19" i="5"/>
  <c r="C20" i="5"/>
  <c r="C11" i="5"/>
  <c r="C12" i="5"/>
  <c r="C4" i="5"/>
  <c r="D8" i="5" l="1" a="1"/>
  <c r="D8" i="5" s="1"/>
  <c r="D10" i="5" a="1"/>
  <c r="D10" i="5" s="1"/>
  <c r="D7" i="5" a="1"/>
  <c r="D7" i="5" s="1"/>
  <c r="D15" i="5" a="1"/>
  <c r="D15" i="5" s="1"/>
  <c r="D11" i="5" a="1"/>
  <c r="D11" i="5" s="1"/>
  <c r="D6" i="5" a="1"/>
  <c r="D6" i="5" s="1"/>
  <c r="D16" i="5" a="1"/>
  <c r="D16" i="5" s="1"/>
  <c r="D17" i="5" a="1"/>
  <c r="D17" i="5" s="1"/>
  <c r="D12" i="5" a="1"/>
  <c r="D12" i="5" s="1"/>
  <c r="D14" i="5" a="1"/>
  <c r="D14" i="5" s="1"/>
  <c r="D20" i="5" a="1"/>
  <c r="D20" i="5" s="1"/>
  <c r="D5" i="5" a="1"/>
  <c r="D5" i="5" s="1"/>
  <c r="D23" i="5" a="1"/>
  <c r="D23" i="5" s="1"/>
  <c r="D22" i="5" a="1"/>
  <c r="D22" i="5" s="1"/>
  <c r="D21" i="5" a="1"/>
  <c r="D21" i="5" s="1"/>
  <c r="D13" i="5" a="1"/>
  <c r="D13" i="5" s="1"/>
  <c r="D18" i="5" a="1"/>
  <c r="D18" i="5" s="1"/>
  <c r="D19" i="5" a="1"/>
  <c r="D19" i="5" s="1"/>
  <c r="D9" i="5" a="1"/>
  <c r="D9" i="5" s="1"/>
  <c r="D4" i="5" a="1"/>
  <c r="D4" i="5" s="1"/>
</calcChain>
</file>

<file path=xl/sharedStrings.xml><?xml version="1.0" encoding="utf-8"?>
<sst xmlns="http://schemas.openxmlformats.org/spreadsheetml/2006/main" count="990" uniqueCount="185">
  <si>
    <t>ROMA</t>
  </si>
  <si>
    <t>ATALANTA</t>
  </si>
  <si>
    <t>MILAN</t>
  </si>
  <si>
    <t>SASSUOLO</t>
  </si>
  <si>
    <t>TORINO</t>
  </si>
  <si>
    <t>UDINESE</t>
  </si>
  <si>
    <t>JUVENTUS</t>
  </si>
  <si>
    <t>FIORENTINA</t>
  </si>
  <si>
    <t>VERONA</t>
  </si>
  <si>
    <t>LAZIO</t>
  </si>
  <si>
    <t>PARMA</t>
  </si>
  <si>
    <t>NAPOLI</t>
  </si>
  <si>
    <t>SAMPDORIA</t>
  </si>
  <si>
    <t>CAGLIARI</t>
  </si>
  <si>
    <t>INTER</t>
  </si>
  <si>
    <t>1a giornata</t>
  </si>
  <si>
    <t>Andata</t>
  </si>
  <si>
    <t>2a giornata</t>
  </si>
  <si>
    <t>3a giornata</t>
  </si>
  <si>
    <t>4a giornata</t>
  </si>
  <si>
    <t>5a giornata</t>
  </si>
  <si>
    <t>6a giornata</t>
  </si>
  <si>
    <t>7a giornata</t>
  </si>
  <si>
    <t>8a giornata</t>
  </si>
  <si>
    <t>9a giornata</t>
  </si>
  <si>
    <t>10a giornata</t>
  </si>
  <si>
    <t>11a giornata</t>
  </si>
  <si>
    <t>12a giornata</t>
  </si>
  <si>
    <t>13a giornata</t>
  </si>
  <si>
    <t>14a giornata</t>
  </si>
  <si>
    <t>15a giornata</t>
  </si>
  <si>
    <t>16a giornata</t>
  </si>
  <si>
    <t>17a giornata</t>
  </si>
  <si>
    <t>18a giornata</t>
  </si>
  <si>
    <t>GENOA</t>
  </si>
  <si>
    <t>19a giornata</t>
  </si>
  <si>
    <t>20a giornata</t>
  </si>
  <si>
    <t>1a ritorno</t>
  </si>
  <si>
    <t>21a giornata</t>
  </si>
  <si>
    <t>2a ritorno</t>
  </si>
  <si>
    <t>22a giornata</t>
  </si>
  <si>
    <t>3a ritorno</t>
  </si>
  <si>
    <t>4a ritorno</t>
  </si>
  <si>
    <t>23a giornata</t>
  </si>
  <si>
    <t>24a giornata</t>
  </si>
  <si>
    <t>5a ritorno</t>
  </si>
  <si>
    <t>25a giornata</t>
  </si>
  <si>
    <t>6a ritorno</t>
  </si>
  <si>
    <t>26a giornata</t>
  </si>
  <si>
    <t>27a giornata</t>
  </si>
  <si>
    <t>28a giornata</t>
  </si>
  <si>
    <t>29a giornata</t>
  </si>
  <si>
    <t>30a giornata</t>
  </si>
  <si>
    <t>31a giornata</t>
  </si>
  <si>
    <t>32a giornata</t>
  </si>
  <si>
    <t>33a giornata</t>
  </si>
  <si>
    <t>34a giornata</t>
  </si>
  <si>
    <t>35a giornata</t>
  </si>
  <si>
    <t>36a giornata</t>
  </si>
  <si>
    <t>37a giornata</t>
  </si>
  <si>
    <t>38a giornata</t>
  </si>
  <si>
    <t>7a ritorno</t>
  </si>
  <si>
    <t>8a ritorno</t>
  </si>
  <si>
    <t>9a ritorno</t>
  </si>
  <si>
    <t>10a ritorno</t>
  </si>
  <si>
    <t>11a ritorno</t>
  </si>
  <si>
    <t>12a ritorno</t>
  </si>
  <si>
    <t>13a ritorno</t>
  </si>
  <si>
    <t>14a ritorno</t>
  </si>
  <si>
    <t>15a ritorno</t>
  </si>
  <si>
    <t>16a ritorno</t>
  </si>
  <si>
    <t>17a ritorno</t>
  </si>
  <si>
    <t>18a ritorno</t>
  </si>
  <si>
    <t>19a ritorno</t>
  </si>
  <si>
    <t>PT</t>
  </si>
  <si>
    <t>SQUADRA</t>
  </si>
  <si>
    <t>PG</t>
  </si>
  <si>
    <t>V</t>
  </si>
  <si>
    <t>N</t>
  </si>
  <si>
    <t>P</t>
  </si>
  <si>
    <t>CLASSIFICA FINALE</t>
  </si>
  <si>
    <t>POS</t>
  </si>
  <si>
    <t xml:space="preserve">        TOTALI</t>
  </si>
  <si>
    <t>SQ_CASA</t>
  </si>
  <si>
    <t>RI_CASA</t>
  </si>
  <si>
    <t>RI_FUORI</t>
  </si>
  <si>
    <t>SQ_FUORI</t>
  </si>
  <si>
    <t>GF</t>
  </si>
  <si>
    <t>GS</t>
  </si>
  <si>
    <t xml:space="preserve">              IN CASA      </t>
  </si>
  <si>
    <t xml:space="preserve">          FUORI CASA</t>
  </si>
  <si>
    <t xml:space="preserve">       GENERALE</t>
  </si>
  <si>
    <t>DR</t>
  </si>
  <si>
    <t>RISULTATI</t>
  </si>
  <si>
    <t>ATA</t>
  </si>
  <si>
    <t>CAG</t>
  </si>
  <si>
    <t>FIO</t>
  </si>
  <si>
    <t>VER</t>
  </si>
  <si>
    <t>INT</t>
  </si>
  <si>
    <t>JUV</t>
  </si>
  <si>
    <t>MIL</t>
  </si>
  <si>
    <t>NAP</t>
  </si>
  <si>
    <t>PAR</t>
  </si>
  <si>
    <t>ROM</t>
  </si>
  <si>
    <t>SAS</t>
  </si>
  <si>
    <t>TOR</t>
  </si>
  <si>
    <t>UDI</t>
  </si>
  <si>
    <t>MIGLIOR ATTACCO</t>
  </si>
  <si>
    <t>MIGLIOR DIFESA</t>
  </si>
  <si>
    <t>PEGGIOR ATTACCO</t>
  </si>
  <si>
    <t>PEGGIOR DIFESA</t>
  </si>
  <si>
    <t>PEN</t>
  </si>
  <si>
    <t>VS</t>
  </si>
  <si>
    <t>AVULSA</t>
  </si>
  <si>
    <t>BOLOGNA</t>
  </si>
  <si>
    <t>BRESCIA</t>
  </si>
  <si>
    <t>LECCE</t>
  </si>
  <si>
    <t>SPAL</t>
  </si>
  <si>
    <t>BOL</t>
  </si>
  <si>
    <t>BR</t>
  </si>
  <si>
    <t>GE</t>
  </si>
  <si>
    <t>SAMP</t>
  </si>
  <si>
    <t>CLASS</t>
  </si>
  <si>
    <t>Pos</t>
  </si>
  <si>
    <t>Variazioni</t>
  </si>
  <si>
    <t>differenza</t>
  </si>
  <si>
    <t>miglior attacco</t>
  </si>
  <si>
    <t>gol segnati</t>
  </si>
  <si>
    <t>miglior difesa</t>
  </si>
  <si>
    <t>peggior attacco</t>
  </si>
  <si>
    <t>gol subiti</t>
  </si>
  <si>
    <t>peggior difesa</t>
  </si>
  <si>
    <t>Classifiche</t>
  </si>
  <si>
    <t>squadra</t>
  </si>
  <si>
    <t>pari</t>
  </si>
  <si>
    <t>perse</t>
  </si>
  <si>
    <t>vinte</t>
  </si>
  <si>
    <t>media</t>
  </si>
  <si>
    <t>posto</t>
  </si>
  <si>
    <t>MI</t>
  </si>
  <si>
    <t>casa</t>
  </si>
  <si>
    <t>fuori casa</t>
  </si>
  <si>
    <t>inglese</t>
  </si>
  <si>
    <t>ordinata</t>
  </si>
  <si>
    <t>Crotone</t>
  </si>
  <si>
    <t>CROTONE</t>
  </si>
  <si>
    <t>Messina</t>
  </si>
  <si>
    <t>Catanzaro</t>
  </si>
  <si>
    <t>Picerno</t>
  </si>
  <si>
    <t>Potenza</t>
  </si>
  <si>
    <t>Foggia</t>
  </si>
  <si>
    <t>Latina</t>
  </si>
  <si>
    <t>Gelbison</t>
  </si>
  <si>
    <t>Juve Stabia</t>
  </si>
  <si>
    <t>Giugliano</t>
  </si>
  <si>
    <t>Viterbese</t>
  </si>
  <si>
    <t>Monopoli</t>
  </si>
  <si>
    <t>Taranto</t>
  </si>
  <si>
    <t>Monterosi</t>
  </si>
  <si>
    <t>Cerignola</t>
  </si>
  <si>
    <t>Pescara</t>
  </si>
  <si>
    <t>Avellino</t>
  </si>
  <si>
    <t>Turris</t>
  </si>
  <si>
    <t>AVELLINO</t>
  </si>
  <si>
    <t>CATANZARO</t>
  </si>
  <si>
    <t>CERIGNOLA</t>
  </si>
  <si>
    <t>FOGGIA</t>
  </si>
  <si>
    <t>FIDELIS ANDRIA</t>
  </si>
  <si>
    <t>GELBISON</t>
  </si>
  <si>
    <t>GIUGLIANO</t>
  </si>
  <si>
    <t>JUVE STABIA</t>
  </si>
  <si>
    <t>LATINA</t>
  </si>
  <si>
    <t>MESSINA</t>
  </si>
  <si>
    <t>MONOPOLI</t>
  </si>
  <si>
    <t>MONTEROSI</t>
  </si>
  <si>
    <t>PESCARA</t>
  </si>
  <si>
    <t>PICERNO</t>
  </si>
  <si>
    <t>POTENZA</t>
  </si>
  <si>
    <t>VITERBESE</t>
  </si>
  <si>
    <t>TARANTO</t>
  </si>
  <si>
    <t>V Francavilla</t>
  </si>
  <si>
    <t>V FRANCAVILLA</t>
  </si>
  <si>
    <t>Fidelis Andria</t>
  </si>
  <si>
    <t>TURRIS</t>
  </si>
  <si>
    <t>Calcio serie C girone C 2022/23 classifica media inglese ordinata con squadra associata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</si>
</sst>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00000"/>
    <numFmt numFmtId="166" formatCode="0.00000"/>
    <numFmt numFmtId="167" formatCode="0.0000;\-0.0000;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2"/>
      <name val="Arial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indexed="12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8" fillId="12" borderId="1" xfId="0" applyFont="1" applyFill="1" applyBorder="1" applyAlignment="1" applyProtection="1">
      <alignment horizontal="center" vertical="center"/>
      <protection hidden="1"/>
    </xf>
    <xf numFmtId="0" fontId="8" fillId="12" borderId="1" xfId="0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9" fillId="0" borderId="12" xfId="0" applyFont="1" applyBorder="1" applyAlignment="1" applyProtection="1">
      <alignment horizontal="left"/>
      <protection hidden="1"/>
    </xf>
    <xf numFmtId="0" fontId="8" fillId="12" borderId="12" xfId="0" applyFont="1" applyFill="1" applyBorder="1" applyAlignment="1" applyProtection="1">
      <alignment horizontal="center" vertical="center"/>
      <protection hidden="1"/>
    </xf>
    <xf numFmtId="0" fontId="8" fillId="12" borderId="12" xfId="0" applyFont="1" applyFill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left"/>
      <protection hidden="1"/>
    </xf>
    <xf numFmtId="0" fontId="8" fillId="12" borderId="4" xfId="0" applyFont="1" applyFill="1" applyBorder="1" applyAlignment="1" applyProtection="1">
      <alignment horizontal="center" vertical="center"/>
      <protection hidden="1"/>
    </xf>
    <xf numFmtId="0" fontId="8" fillId="12" borderId="4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left"/>
      <protection hidden="1"/>
    </xf>
    <xf numFmtId="0" fontId="9" fillId="12" borderId="4" xfId="0" applyFont="1" applyFill="1" applyBorder="1" applyAlignment="1" applyProtection="1">
      <alignment horizontal="center" vertical="center"/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/>
      <protection hidden="1"/>
    </xf>
    <xf numFmtId="0" fontId="9" fillId="12" borderId="12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left"/>
      <protection hidden="1"/>
    </xf>
    <xf numFmtId="0" fontId="11" fillId="0" borderId="12" xfId="0" applyFont="1" applyBorder="1" applyAlignment="1" applyProtection="1">
      <alignment horizontal="left"/>
      <protection hidden="1"/>
    </xf>
    <xf numFmtId="0" fontId="10" fillId="0" borderId="4" xfId="0" applyFont="1" applyBorder="1" applyAlignment="1" applyProtection="1">
      <alignment horizontal="left"/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8" fillId="12" borderId="13" xfId="0" applyFont="1" applyFill="1" applyBorder="1" applyAlignment="1" applyProtection="1">
      <alignment horizontal="center"/>
      <protection hidden="1"/>
    </xf>
    <xf numFmtId="0" fontId="8" fillId="12" borderId="9" xfId="0" applyFont="1" applyFill="1" applyBorder="1" applyAlignment="1" applyProtection="1">
      <alignment horizontal="center"/>
      <protection hidden="1"/>
    </xf>
    <xf numFmtId="0" fontId="8" fillId="12" borderId="14" xfId="0" applyFont="1" applyFill="1" applyBorder="1" applyAlignment="1" applyProtection="1">
      <alignment horizontal="center" vertical="center"/>
      <protection hidden="1"/>
    </xf>
    <xf numFmtId="0" fontId="8" fillId="12" borderId="15" xfId="0" applyFont="1" applyFill="1" applyBorder="1" applyAlignment="1" applyProtection="1">
      <alignment horizontal="center"/>
      <protection hidden="1"/>
    </xf>
    <xf numFmtId="0" fontId="8" fillId="12" borderId="16" xfId="0" applyFont="1" applyFill="1" applyBorder="1" applyAlignment="1" applyProtection="1">
      <alignment horizontal="center" vertical="center"/>
      <protection hidden="1"/>
    </xf>
    <xf numFmtId="0" fontId="8" fillId="12" borderId="11" xfId="0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11" fillId="12" borderId="1" xfId="0" applyFont="1" applyFill="1" applyBorder="1" applyAlignment="1" applyProtection="1">
      <alignment horizontal="left"/>
      <protection hidden="1"/>
    </xf>
    <xf numFmtId="0" fontId="9" fillId="12" borderId="1" xfId="0" applyFont="1" applyFill="1" applyBorder="1" applyAlignment="1" applyProtection="1">
      <alignment horizontal="left"/>
      <protection hidden="1"/>
    </xf>
    <xf numFmtId="0" fontId="2" fillId="2" borderId="5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167" fontId="1" fillId="11" borderId="0" xfId="0" applyNumberFormat="1" applyFont="1" applyFill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166" fontId="1" fillId="0" borderId="0" xfId="0" applyNumberFormat="1" applyFont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7" fontId="1" fillId="0" borderId="0" xfId="0" applyNumberFormat="1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4" borderId="7" xfId="0" applyFont="1" applyFill="1" applyBorder="1" applyAlignment="1" applyProtection="1">
      <alignment horizontal="left" vertical="center"/>
      <protection hidden="1"/>
    </xf>
    <xf numFmtId="0" fontId="13" fillId="4" borderId="8" xfId="0" applyFont="1" applyFill="1" applyBorder="1" applyAlignment="1" applyProtection="1">
      <alignment horizontal="left" vertical="center"/>
      <protection hidden="1"/>
    </xf>
    <xf numFmtId="0" fontId="13" fillId="4" borderId="11" xfId="0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3" borderId="1" xfId="0" applyFont="1" applyFill="1" applyBorder="1" applyAlignment="1" applyProtection="1">
      <alignment horizontal="left" vertical="center"/>
      <protection hidden="1"/>
    </xf>
    <xf numFmtId="0" fontId="13" fillId="3" borderId="11" xfId="0" applyFont="1" applyFill="1" applyBorder="1" applyAlignment="1" applyProtection="1">
      <alignment horizontal="left" vertical="center"/>
      <protection hidden="1"/>
    </xf>
    <xf numFmtId="0" fontId="13" fillId="6" borderId="9" xfId="0" applyFont="1" applyFill="1" applyBorder="1" applyAlignment="1" applyProtection="1">
      <alignment horizontal="left" vertical="center"/>
      <protection hidden="1"/>
    </xf>
    <xf numFmtId="0" fontId="13" fillId="6" borderId="10" xfId="0" applyFont="1" applyFill="1" applyBorder="1" applyAlignment="1" applyProtection="1">
      <alignment horizontal="left" vertical="center"/>
      <protection hidden="1"/>
    </xf>
    <xf numFmtId="0" fontId="13" fillId="6" borderId="11" xfId="0" applyFont="1" applyFill="1" applyBorder="1" applyAlignment="1" applyProtection="1">
      <alignment horizontal="left" vertical="center"/>
      <protection hidden="1"/>
    </xf>
    <xf numFmtId="0" fontId="13" fillId="7" borderId="9" xfId="0" applyFont="1" applyFill="1" applyBorder="1" applyAlignment="1" applyProtection="1">
      <alignment horizontal="left" vertical="center"/>
      <protection hidden="1"/>
    </xf>
    <xf numFmtId="0" fontId="13" fillId="7" borderId="10" xfId="0" applyFont="1" applyFill="1" applyBorder="1" applyAlignment="1" applyProtection="1">
      <alignment horizontal="left" vertical="center"/>
      <protection hidden="1"/>
    </xf>
    <xf numFmtId="0" fontId="13" fillId="5" borderId="9" xfId="0" applyFont="1" applyFill="1" applyBorder="1" applyAlignment="1" applyProtection="1">
      <alignment horizontal="left" vertical="center"/>
      <protection hidden="1"/>
    </xf>
    <xf numFmtId="0" fontId="13" fillId="5" borderId="10" xfId="0" applyFont="1" applyFill="1" applyBorder="1" applyAlignment="1" applyProtection="1">
      <alignment horizontal="left" vertical="center"/>
      <protection hidden="1"/>
    </xf>
    <xf numFmtId="0" fontId="13" fillId="8" borderId="9" xfId="0" applyFont="1" applyFill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5" fillId="4" borderId="7" xfId="0" applyFont="1" applyFill="1" applyBorder="1" applyProtection="1">
      <protection hidden="1"/>
    </xf>
    <xf numFmtId="0" fontId="13" fillId="4" borderId="8" xfId="0" applyFont="1" applyFill="1" applyBorder="1" applyProtection="1">
      <protection hidden="1"/>
    </xf>
    <xf numFmtId="0" fontId="13" fillId="4" borderId="11" xfId="0" applyFont="1" applyFill="1" applyBorder="1" applyProtection="1">
      <protection hidden="1"/>
    </xf>
    <xf numFmtId="0" fontId="16" fillId="2" borderId="1" xfId="0" applyFont="1" applyFill="1" applyBorder="1" applyProtection="1">
      <protection hidden="1"/>
    </xf>
    <xf numFmtId="0" fontId="16" fillId="2" borderId="1" xfId="0" applyFont="1" applyFill="1" applyBorder="1" applyAlignment="1" applyProtection="1">
      <alignment horizontal="center"/>
      <protection hidden="1"/>
    </xf>
    <xf numFmtId="0" fontId="13" fillId="2" borderId="0" xfId="0" applyFont="1" applyFill="1" applyProtection="1">
      <protection hidden="1"/>
    </xf>
    <xf numFmtId="0" fontId="14" fillId="11" borderId="1" xfId="0" applyFont="1" applyFill="1" applyBorder="1" applyProtection="1">
      <protection hidden="1"/>
    </xf>
    <xf numFmtId="0" fontId="15" fillId="4" borderId="1" xfId="0" applyFont="1" applyFill="1" applyBorder="1" applyAlignment="1" applyProtection="1">
      <alignment horizontal="left"/>
      <protection hidden="1"/>
    </xf>
    <xf numFmtId="1" fontId="15" fillId="5" borderId="1" xfId="0" applyNumberFormat="1" applyFont="1" applyFill="1" applyBorder="1" applyAlignment="1" applyProtection="1">
      <alignment horizontal="left"/>
      <protection hidden="1"/>
    </xf>
    <xf numFmtId="0" fontId="13" fillId="10" borderId="1" xfId="0" applyFont="1" applyFill="1" applyBorder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5" fillId="3" borderId="1" xfId="0" applyFont="1" applyFill="1" applyBorder="1" applyProtection="1">
      <protection hidden="1"/>
    </xf>
    <xf numFmtId="0" fontId="13" fillId="0" borderId="1" xfId="0" applyFont="1" applyBorder="1" applyProtection="1">
      <protection hidden="1"/>
    </xf>
    <xf numFmtId="0" fontId="13" fillId="6" borderId="1" xfId="0" applyFont="1" applyFill="1" applyBorder="1" applyProtection="1">
      <protection hidden="1"/>
    </xf>
    <xf numFmtId="0" fontId="13" fillId="7" borderId="1" xfId="0" applyFont="1" applyFill="1" applyBorder="1" applyProtection="1">
      <protection hidden="1"/>
    </xf>
    <xf numFmtId="0" fontId="13" fillId="7" borderId="1" xfId="0" quotePrefix="1" applyFont="1" applyFill="1" applyBorder="1" applyProtection="1">
      <protection hidden="1"/>
    </xf>
    <xf numFmtId="0" fontId="15" fillId="7" borderId="1" xfId="0" applyFont="1" applyFill="1" applyBorder="1" applyProtection="1">
      <protection hidden="1"/>
    </xf>
    <xf numFmtId="0" fontId="13" fillId="5" borderId="1" xfId="0" applyFont="1" applyFill="1" applyBorder="1" applyProtection="1">
      <protection hidden="1"/>
    </xf>
    <xf numFmtId="0" fontId="13" fillId="8" borderId="9" xfId="0" applyFont="1" applyFill="1" applyBorder="1" applyAlignment="1" applyProtection="1">
      <alignment horizontal="center" vertical="center"/>
      <protection hidden="1"/>
    </xf>
    <xf numFmtId="164" fontId="14" fillId="0" borderId="1" xfId="0" applyNumberFormat="1" applyFont="1" applyBorder="1" applyProtection="1">
      <protection hidden="1"/>
    </xf>
    <xf numFmtId="0" fontId="15" fillId="5" borderId="1" xfId="0" applyFont="1" applyFill="1" applyBorder="1" applyAlignment="1" applyProtection="1">
      <alignment horizontal="left"/>
      <protection hidden="1"/>
    </xf>
    <xf numFmtId="165" fontId="14" fillId="0" borderId="0" xfId="0" applyNumberFormat="1" applyFont="1" applyProtection="1">
      <protection hidden="1"/>
    </xf>
    <xf numFmtId="0" fontId="13" fillId="0" borderId="1" xfId="0" applyFont="1" applyBorder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9" fillId="12" borderId="0" xfId="0" applyFont="1" applyFill="1" applyProtection="1">
      <protection hidden="1"/>
    </xf>
    <xf numFmtId="0" fontId="9" fillId="12" borderId="3" xfId="0" applyFont="1" applyFill="1" applyBorder="1" applyAlignment="1" applyProtection="1">
      <alignment horizontal="center" vertical="center"/>
      <protection hidden="1"/>
    </xf>
    <xf numFmtId="0" fontId="9" fillId="12" borderId="20" xfId="0" applyFont="1" applyFill="1" applyBorder="1" applyAlignment="1" applyProtection="1">
      <alignment horizontal="center" vertical="center"/>
      <protection hidden="1"/>
    </xf>
    <xf numFmtId="0" fontId="9" fillId="12" borderId="11" xfId="0" applyFont="1" applyFill="1" applyBorder="1" applyAlignment="1" applyProtection="1">
      <alignment horizontal="center" vertical="center"/>
      <protection hidden="1"/>
    </xf>
    <xf numFmtId="0" fontId="9" fillId="12" borderId="21" xfId="0" applyFont="1" applyFill="1" applyBorder="1" applyAlignment="1" applyProtection="1">
      <alignment horizontal="center" vertical="center"/>
      <protection hidden="1"/>
    </xf>
    <xf numFmtId="0" fontId="9" fillId="12" borderId="16" xfId="0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12" borderId="1" xfId="0" applyFont="1" applyFill="1" applyBorder="1" applyAlignment="1" applyProtection="1">
      <alignment horizontal="left"/>
      <protection hidden="1"/>
    </xf>
    <xf numFmtId="0" fontId="8" fillId="12" borderId="12" xfId="0" applyFont="1" applyFill="1" applyBorder="1" applyAlignment="1" applyProtection="1">
      <alignment horizontal="left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14" fillId="0" borderId="1" xfId="0" applyFont="1" applyBorder="1" applyProtection="1"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Continuous" vertical="center"/>
      <protection hidden="1"/>
    </xf>
    <xf numFmtId="0" fontId="13" fillId="0" borderId="24" xfId="0" applyFont="1" applyBorder="1" applyAlignment="1" applyProtection="1">
      <alignment horizontal="centerContinuous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7" borderId="28" xfId="0" applyFont="1" applyFill="1" applyBorder="1" applyAlignment="1" applyProtection="1">
      <alignment horizontal="center" vertical="center"/>
      <protection hidden="1"/>
    </xf>
    <xf numFmtId="0" fontId="15" fillId="7" borderId="26" xfId="0" applyFont="1" applyFill="1" applyBorder="1" applyAlignment="1" applyProtection="1">
      <alignment horizontal="center" vertical="center"/>
      <protection hidden="1"/>
    </xf>
    <xf numFmtId="0" fontId="15" fillId="7" borderId="27" xfId="0" applyFont="1" applyFill="1" applyBorder="1" applyAlignment="1" applyProtection="1">
      <alignment horizontal="center" vertical="center"/>
      <protection hidden="1"/>
    </xf>
    <xf numFmtId="0" fontId="15" fillId="7" borderId="7" xfId="0" applyFont="1" applyFill="1" applyBorder="1" applyAlignment="1" applyProtection="1">
      <alignment horizontal="center" vertical="center"/>
      <protection hidden="1"/>
    </xf>
    <xf numFmtId="0" fontId="15" fillId="7" borderId="8" xfId="0" applyFont="1" applyFill="1" applyBorder="1" applyAlignment="1" applyProtection="1">
      <alignment horizontal="center" vertical="center"/>
      <protection hidden="1"/>
    </xf>
    <xf numFmtId="0" fontId="15" fillId="7" borderId="17" xfId="0" applyFont="1" applyFill="1" applyBorder="1" applyAlignment="1" applyProtection="1">
      <alignment horizontal="center" vertical="center"/>
      <protection hidden="1"/>
    </xf>
    <xf numFmtId="0" fontId="15" fillId="7" borderId="13" xfId="0" applyFont="1" applyFill="1" applyBorder="1" applyAlignment="1" applyProtection="1">
      <alignment horizontal="center" vertical="center"/>
      <protection hidden="1"/>
    </xf>
    <xf numFmtId="0" fontId="15" fillId="7" borderId="6" xfId="0" applyFont="1" applyFill="1" applyBorder="1" applyAlignment="1" applyProtection="1">
      <alignment horizontal="center" vertical="center"/>
      <protection hidden="1"/>
    </xf>
    <xf numFmtId="0" fontId="15" fillId="7" borderId="16" xfId="0" applyFont="1" applyFill="1" applyBorder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13" fillId="0" borderId="25" xfId="0" applyFont="1" applyBorder="1" applyAlignment="1" applyProtection="1">
      <alignment horizontal="center" vertical="center"/>
      <protection hidden="1"/>
    </xf>
    <xf numFmtId="0" fontId="13" fillId="0" borderId="26" xfId="0" applyFont="1" applyBorder="1" applyAlignment="1" applyProtection="1">
      <alignment horizontal="center" vertical="center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center" vertical="center"/>
      <protection hidden="1"/>
    </xf>
    <xf numFmtId="0" fontId="21" fillId="0" borderId="8" xfId="0" applyFont="1" applyBorder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0" fillId="12" borderId="1" xfId="0" applyFont="1" applyFill="1" applyBorder="1" applyAlignment="1" applyProtection="1">
      <alignment horizontal="center" vertical="center"/>
      <protection hidden="1"/>
    </xf>
    <xf numFmtId="0" fontId="9" fillId="12" borderId="4" xfId="0" applyFont="1" applyFill="1" applyBorder="1" applyAlignment="1" applyProtection="1">
      <alignment horizontal="center" vertical="center"/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16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00823B"/>
      </font>
    </dxf>
    <dxf>
      <font>
        <b/>
        <i val="0"/>
        <color rgb="FFFF0000"/>
      </font>
    </dxf>
    <dxf>
      <font>
        <b/>
        <i val="0"/>
        <color rgb="FF00823B"/>
      </font>
    </dxf>
    <dxf>
      <font>
        <b/>
        <i val="0"/>
        <color rgb="FFFF0000"/>
      </font>
    </dxf>
    <dxf>
      <font>
        <b/>
        <i val="0"/>
        <color rgb="FF007635"/>
      </font>
    </dxf>
    <dxf>
      <font>
        <b/>
        <i val="0"/>
        <color rgb="FFFF0000"/>
      </font>
    </dxf>
    <dxf>
      <font>
        <b/>
        <i val="0"/>
        <color indexed="17"/>
      </font>
    </dxf>
    <dxf>
      <font>
        <b/>
        <i val="0"/>
        <color indexed="10"/>
      </font>
    </dxf>
    <dxf>
      <font>
        <b/>
        <i val="0"/>
        <color rgb="FF007635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99FF33"/>
      <color rgb="FF33CCFF"/>
      <color rgb="FFCCFFFF"/>
      <color rgb="FFFFCC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H381"/>
  <sheetViews>
    <sheetView showGridLines="0" tabSelected="1" zoomScaleNormal="100" workbookViewId="0"/>
  </sheetViews>
  <sheetFormatPr defaultRowHeight="12.75" x14ac:dyDescent="0.2"/>
  <cols>
    <col min="1" max="1" width="3.7109375" style="42" customWidth="1"/>
    <col min="2" max="2" width="22.28515625" style="42" customWidth="1"/>
    <col min="3" max="4" width="13.7109375" style="51" customWidth="1"/>
    <col min="5" max="5" width="22.28515625" style="42" customWidth="1"/>
    <col min="6" max="6" width="1.28515625" style="42" customWidth="1"/>
    <col min="7" max="7" width="12.7109375" style="42" customWidth="1"/>
    <col min="8" max="8" width="14.140625" style="52" customWidth="1"/>
    <col min="9" max="16384" width="9.140625" style="42"/>
  </cols>
  <sheetData>
    <row r="1" spans="2:8" ht="12.75" customHeight="1" x14ac:dyDescent="0.2">
      <c r="B1" s="39" t="s">
        <v>83</v>
      </c>
      <c r="C1" s="40" t="s">
        <v>84</v>
      </c>
      <c r="D1" s="40" t="s">
        <v>85</v>
      </c>
      <c r="E1" s="41" t="s">
        <v>86</v>
      </c>
      <c r="H1" s="43" t="s">
        <v>124</v>
      </c>
    </row>
    <row r="2" spans="2:8" ht="12.75" customHeight="1" x14ac:dyDescent="0.2">
      <c r="B2" s="7" t="s">
        <v>146</v>
      </c>
      <c r="C2" s="8">
        <v>2</v>
      </c>
      <c r="D2" s="9">
        <v>4</v>
      </c>
      <c r="E2" s="105" t="s">
        <v>144</v>
      </c>
      <c r="G2" s="44"/>
      <c r="H2" s="45">
        <f>(SUMIF(Classifica!$H$4:$H$23,B2,Classifica!$G$4:$G$23)=SUMIF(Classifica!$H$4:$H$23,E2,Classifica!$G$4:$G$23))*(C2&gt;D2)*2/1000+(SUMIF(Classifica!$H$4:$H$23,B2,Classifica!$G$4:$G$23)=SUMIF(Classifica!$H$4:$H$23,E2,Classifica!$G$4:$G$23))*(C2&lt;D2)*3/1000</f>
        <v>0</v>
      </c>
    </row>
    <row r="3" spans="2:8" ht="12.75" customHeight="1" x14ac:dyDescent="0.2">
      <c r="B3" s="10" t="s">
        <v>147</v>
      </c>
      <c r="C3" s="11">
        <v>4</v>
      </c>
      <c r="D3" s="12">
        <v>0</v>
      </c>
      <c r="E3" s="106" t="s">
        <v>148</v>
      </c>
      <c r="G3" s="46"/>
      <c r="H3" s="45">
        <f>(SUMIF(Classifica!$H$4:$H$23,B3,Classifica!$G$4:$G$23)=SUMIF(Classifica!$H$4:$H$23,E3,Classifica!$G$4:$G$23))*(C3&gt;D3)*2/1000+(SUMIF(Classifica!$H$4:$H$23,B3,Classifica!$G$4:$G$23)=SUMIF(Classifica!$H$4:$H$23,E3,Classifica!$G$4:$G$23))*(C3&lt;D3)*3/1000</f>
        <v>0</v>
      </c>
    </row>
    <row r="4" spans="2:8" ht="12.75" customHeight="1" x14ac:dyDescent="0.2">
      <c r="B4" s="13" t="s">
        <v>182</v>
      </c>
      <c r="C4" s="11">
        <v>0</v>
      </c>
      <c r="D4" s="12">
        <v>0</v>
      </c>
      <c r="E4" s="106" t="s">
        <v>149</v>
      </c>
      <c r="G4" s="46"/>
      <c r="H4" s="45">
        <f>(SUMIF(Classifica!$H$4:$H$23,B4,Classifica!$G$4:$G$23)=SUMIF(Classifica!$H$4:$H$23,E4,Classifica!$G$4:$G$23))*(C4&gt;D4)*2/1000+(SUMIF(Classifica!$H$4:$H$23,B4,Classifica!$G$4:$G$23)=SUMIF(Classifica!$H$4:$H$23,E4,Classifica!$G$4:$G$23))*(C4&lt;D4)*3/1000</f>
        <v>0</v>
      </c>
    </row>
    <row r="5" spans="2:8" ht="12.75" customHeight="1" x14ac:dyDescent="0.2">
      <c r="B5" s="10" t="s">
        <v>150</v>
      </c>
      <c r="C5" s="11">
        <v>1</v>
      </c>
      <c r="D5" s="12">
        <v>3</v>
      </c>
      <c r="E5" s="106" t="s">
        <v>151</v>
      </c>
      <c r="G5" s="46"/>
      <c r="H5" s="45">
        <f>(SUMIF(Classifica!$H$4:$H$23,B5,Classifica!$G$4:$G$23)=SUMIF(Classifica!$H$4:$H$23,E5,Classifica!$G$4:$G$23))*(C5&gt;D5)*2/1000+(SUMIF(Classifica!$H$4:$H$23,B5,Classifica!$G$4:$G$23)=SUMIF(Classifica!$H$4:$H$23,E5,Classifica!$G$4:$G$23))*(C5&lt;D5)*3/1000</f>
        <v>0</v>
      </c>
    </row>
    <row r="6" spans="2:8" ht="12.75" customHeight="1" x14ac:dyDescent="0.2">
      <c r="B6" s="10" t="s">
        <v>152</v>
      </c>
      <c r="C6" s="11">
        <v>1</v>
      </c>
      <c r="D6" s="12">
        <v>3</v>
      </c>
      <c r="E6" s="106" t="s">
        <v>153</v>
      </c>
      <c r="G6" s="47" t="s">
        <v>15</v>
      </c>
      <c r="H6" s="45">
        <f>(SUMIF(Classifica!$H$4:$H$23,B6,Classifica!$G$4:$G$23)=SUMIF(Classifica!$H$4:$H$23,E6,Classifica!$G$4:$G$23))*(C6&gt;D6)*2/1000+(SUMIF(Classifica!$H$4:$H$23,B6,Classifica!$G$4:$G$23)=SUMIF(Classifica!$H$4:$H$23,E6,Classifica!$G$4:$G$23))*(C6&lt;D6)*3/1000</f>
        <v>0</v>
      </c>
    </row>
    <row r="7" spans="2:8" ht="12.75" customHeight="1" x14ac:dyDescent="0.2">
      <c r="B7" s="10" t="s">
        <v>154</v>
      </c>
      <c r="C7" s="11">
        <v>2</v>
      </c>
      <c r="D7" s="12">
        <v>0</v>
      </c>
      <c r="E7" s="106" t="s">
        <v>155</v>
      </c>
      <c r="G7" s="47" t="s">
        <v>16</v>
      </c>
      <c r="H7" s="45">
        <f>(SUMIF(Classifica!$H$4:$H$23,B7,Classifica!$G$4:$G$23)=SUMIF(Classifica!$H$4:$H$23,E7,Classifica!$G$4:$G$23))*(C7&gt;D7)*2/1000+(SUMIF(Classifica!$H$4:$H$23,B7,Classifica!$G$4:$G$23)=SUMIF(Classifica!$H$4:$H$23,E7,Classifica!$G$4:$G$23))*(C7&lt;D7)*3/1000</f>
        <v>0</v>
      </c>
    </row>
    <row r="8" spans="2:8" ht="12.75" customHeight="1" x14ac:dyDescent="0.2">
      <c r="B8" s="10" t="s">
        <v>156</v>
      </c>
      <c r="C8" s="11">
        <v>4</v>
      </c>
      <c r="D8" s="12">
        <v>1</v>
      </c>
      <c r="E8" s="106" t="s">
        <v>157</v>
      </c>
      <c r="G8" s="46"/>
      <c r="H8" s="45">
        <f>(SUMIF(Classifica!$H$4:$H$23,B8,Classifica!$G$4:$G$23)=SUMIF(Classifica!$H$4:$H$23,E8,Classifica!$G$4:$G$23))*(C8&gt;D8)*2/1000+(SUMIF(Classifica!$H$4:$H$23,B8,Classifica!$G$4:$G$23)=SUMIF(Classifica!$H$4:$H$23,E8,Classifica!$G$4:$G$23))*(C8&lt;D8)*3/1000</f>
        <v>0</v>
      </c>
    </row>
    <row r="9" spans="2:8" ht="12.75" customHeight="1" x14ac:dyDescent="0.2">
      <c r="B9" s="10" t="s">
        <v>158</v>
      </c>
      <c r="C9" s="11">
        <v>3</v>
      </c>
      <c r="D9" s="12">
        <v>0</v>
      </c>
      <c r="E9" s="106" t="s">
        <v>159</v>
      </c>
      <c r="G9" s="46"/>
      <c r="H9" s="45">
        <f>(SUMIF(Classifica!$H$4:$H$23,B9,Classifica!$G$4:$G$23)=SUMIF(Classifica!$H$4:$H$23,E9,Classifica!$G$4:$G$23))*(C9&gt;D9)*2/1000+(SUMIF(Classifica!$H$4:$H$23,B9,Classifica!$G$4:$G$23)=SUMIF(Classifica!$H$4:$H$23,E9,Classifica!$G$4:$G$23))*(C9&lt;D9)*3/1000</f>
        <v>0</v>
      </c>
    </row>
    <row r="10" spans="2:8" ht="12.75" customHeight="1" x14ac:dyDescent="0.2">
      <c r="B10" s="10" t="s">
        <v>160</v>
      </c>
      <c r="C10" s="11">
        <v>1</v>
      </c>
      <c r="D10" s="12">
        <v>0</v>
      </c>
      <c r="E10" s="106" t="s">
        <v>161</v>
      </c>
      <c r="G10" s="46"/>
      <c r="H10" s="45">
        <f>(SUMIF(Classifica!$H$4:$H$23,B10,Classifica!$G$4:$G$23)=SUMIF(Classifica!$H$4:$H$23,E10,Classifica!$G$4:$G$23))*(C10&gt;D10)*2/1000+(SUMIF(Classifica!$H$4:$H$23,B10,Classifica!$G$4:$G$23)=SUMIF(Classifica!$H$4:$H$23,E10,Classifica!$G$4:$G$23))*(C10&lt;D10)*3/1000</f>
        <v>0</v>
      </c>
    </row>
    <row r="11" spans="2:8" ht="12.75" customHeight="1" thickBot="1" x14ac:dyDescent="0.25">
      <c r="B11" s="14" t="s">
        <v>162</v>
      </c>
      <c r="C11" s="15">
        <v>2</v>
      </c>
      <c r="D11" s="16">
        <v>2</v>
      </c>
      <c r="E11" s="107" t="s">
        <v>180</v>
      </c>
      <c r="G11" s="48"/>
      <c r="H11" s="45">
        <f>(SUMIF(Classifica!$H$4:$H$23,B11,Classifica!$G$4:$G$23)=SUMIF(Classifica!$H$4:$H$23,E11,Classifica!$G$4:$G$23))*(C11&gt;D11)*2/1000+(SUMIF(Classifica!$H$4:$H$23,B11,Classifica!$G$4:$G$23)=SUMIF(Classifica!$H$4:$H$23,E11,Classifica!$G$4:$G$23))*(C11&lt;D11)*3/1000</f>
        <v>0</v>
      </c>
    </row>
    <row r="12" spans="2:8" ht="12.75" customHeight="1" x14ac:dyDescent="0.2">
      <c r="B12" s="17" t="s">
        <v>149</v>
      </c>
      <c r="C12" s="18">
        <v>2</v>
      </c>
      <c r="D12" s="19">
        <v>2</v>
      </c>
      <c r="E12" s="108" t="s">
        <v>158</v>
      </c>
      <c r="G12" s="49"/>
      <c r="H12" s="45">
        <f>(SUMIF(Classifica!$H$4:$H$23,B12,Classifica!$G$4:$G$23)=SUMIF(Classifica!$H$4:$H$23,E12,Classifica!$G$4:$G$23))*(C12&gt;D12)*2/1000+(SUMIF(Classifica!$H$4:$H$23,B12,Classifica!$G$4:$G$23)=SUMIF(Classifica!$H$4:$H$23,E12,Classifica!$G$4:$G$23))*(C12&lt;D12)*3/1000</f>
        <v>0</v>
      </c>
    </row>
    <row r="13" spans="2:8" ht="12.75" customHeight="1" x14ac:dyDescent="0.2">
      <c r="B13" s="10" t="s">
        <v>159</v>
      </c>
      <c r="C13" s="11">
        <v>1</v>
      </c>
      <c r="D13" s="12">
        <v>0</v>
      </c>
      <c r="E13" s="109" t="s">
        <v>154</v>
      </c>
      <c r="G13" s="47"/>
      <c r="H13" s="45">
        <f>(SUMIF(Classifica!$H$4:$H$23,B13,Classifica!$G$4:$G$23)=SUMIF(Classifica!$H$4:$H$23,E13,Classifica!$G$4:$G$23))*(C13&gt;D13)*2/1000+(SUMIF(Classifica!$H$4:$H$23,B13,Classifica!$G$4:$G$23)=SUMIF(Classifica!$H$4:$H$23,E13,Classifica!$G$4:$G$23))*(C13&lt;D13)*3/1000</f>
        <v>0</v>
      </c>
    </row>
    <row r="14" spans="2:8" ht="12.75" customHeight="1" x14ac:dyDescent="0.2">
      <c r="B14" s="13" t="s">
        <v>161</v>
      </c>
      <c r="C14" s="11">
        <v>0</v>
      </c>
      <c r="D14" s="12">
        <v>0</v>
      </c>
      <c r="E14" s="109" t="s">
        <v>152</v>
      </c>
      <c r="G14" s="47"/>
      <c r="H14" s="45">
        <f>(SUMIF(Classifica!$H$4:$H$23,B14,Classifica!$G$4:$G$23)=SUMIF(Classifica!$H$4:$H$23,E14,Classifica!$G$4:$G$23))*(C14&gt;D14)*2/1000+(SUMIF(Classifica!$H$4:$H$23,B14,Classifica!$G$4:$G$23)=SUMIF(Classifica!$H$4:$H$23,E14,Classifica!$G$4:$G$23))*(C14&lt;D14)*3/1000</f>
        <v>0</v>
      </c>
    </row>
    <row r="15" spans="2:8" ht="12.75" customHeight="1" x14ac:dyDescent="0.2">
      <c r="B15" s="10" t="s">
        <v>144</v>
      </c>
      <c r="C15" s="11">
        <v>2</v>
      </c>
      <c r="D15" s="12">
        <v>0</v>
      </c>
      <c r="E15" s="109" t="s">
        <v>156</v>
      </c>
      <c r="G15" s="47"/>
      <c r="H15" s="45">
        <f>(SUMIF(Classifica!$H$4:$H$23,B15,Classifica!$G$4:$G$23)=SUMIF(Classifica!$H$4:$H$23,E15,Classifica!$G$4:$G$23))*(C15&gt;D15)*2/1000+(SUMIF(Classifica!$H$4:$H$23,B15,Classifica!$G$4:$G$23)=SUMIF(Classifica!$H$4:$H$23,E15,Classifica!$G$4:$G$23))*(C15&lt;D15)*3/1000</f>
        <v>0</v>
      </c>
    </row>
    <row r="16" spans="2:8" ht="12.75" customHeight="1" x14ac:dyDescent="0.2">
      <c r="B16" s="10" t="s">
        <v>153</v>
      </c>
      <c r="C16" s="11">
        <v>0</v>
      </c>
      <c r="D16" s="12">
        <v>2</v>
      </c>
      <c r="E16" s="109" t="s">
        <v>162</v>
      </c>
      <c r="G16" s="47" t="s">
        <v>17</v>
      </c>
      <c r="H16" s="45">
        <f>(SUMIF(Classifica!$H$4:$H$23,B16,Classifica!$G$4:$G$23)=SUMIF(Classifica!$H$4:$H$23,E16,Classifica!$G$4:$G$23))*(C16&gt;D16)*2/1000+(SUMIF(Classifica!$H$4:$H$23,B16,Classifica!$G$4:$G$23)=SUMIF(Classifica!$H$4:$H$23,E16,Classifica!$G$4:$G$23))*(C16&lt;D16)*3/1000</f>
        <v>0</v>
      </c>
    </row>
    <row r="17" spans="2:8" ht="12.75" customHeight="1" x14ac:dyDescent="0.2">
      <c r="B17" s="10" t="s">
        <v>151</v>
      </c>
      <c r="C17" s="11">
        <v>1</v>
      </c>
      <c r="D17" s="12">
        <v>2</v>
      </c>
      <c r="E17" s="109" t="s">
        <v>160</v>
      </c>
      <c r="G17" s="47" t="s">
        <v>16</v>
      </c>
      <c r="H17" s="45">
        <f>(SUMIF(Classifica!$H$4:$H$23,B17,Classifica!$G$4:$G$23)=SUMIF(Classifica!$H$4:$H$23,E17,Classifica!$G$4:$G$23))*(C17&gt;D17)*2/1000+(SUMIF(Classifica!$H$4:$H$23,B17,Classifica!$G$4:$G$23)=SUMIF(Classifica!$H$4:$H$23,E17,Classifica!$G$4:$G$23))*(C17&lt;D17)*3/1000</f>
        <v>0</v>
      </c>
    </row>
    <row r="18" spans="2:8" ht="12.75" customHeight="1" x14ac:dyDescent="0.2">
      <c r="B18" s="10" t="s">
        <v>157</v>
      </c>
      <c r="C18" s="11">
        <v>0</v>
      </c>
      <c r="D18" s="12">
        <v>3</v>
      </c>
      <c r="E18" s="109" t="s">
        <v>147</v>
      </c>
      <c r="G18" s="47"/>
      <c r="H18" s="45">
        <f>(SUMIF(Classifica!$H$4:$H$23,B18,Classifica!$G$4:$G$23)=SUMIF(Classifica!$H$4:$H$23,E18,Classifica!$G$4:$G$23))*(C18&gt;D18)*2/1000+(SUMIF(Classifica!$H$4:$H$23,B18,Classifica!$G$4:$G$23)=SUMIF(Classifica!$H$4:$H$23,E18,Classifica!$G$4:$G$23))*(C18&lt;D18)*3/1000</f>
        <v>0</v>
      </c>
    </row>
    <row r="19" spans="2:8" ht="12.75" customHeight="1" x14ac:dyDescent="0.2">
      <c r="B19" s="10" t="s">
        <v>180</v>
      </c>
      <c r="C19" s="11">
        <v>1</v>
      </c>
      <c r="D19" s="12">
        <v>0</v>
      </c>
      <c r="E19" s="109" t="s">
        <v>146</v>
      </c>
      <c r="G19" s="47"/>
      <c r="H19" s="45">
        <f>(SUMIF(Classifica!$H$4:$H$23,B19,Classifica!$G$4:$G$23)=SUMIF(Classifica!$H$4:$H$23,E19,Classifica!$G$4:$G$23))*(C19&gt;D19)*2/1000+(SUMIF(Classifica!$H$4:$H$23,B19,Classifica!$G$4:$G$23)=SUMIF(Classifica!$H$4:$H$23,E19,Classifica!$G$4:$G$23))*(C19&lt;D19)*3/1000</f>
        <v>0</v>
      </c>
    </row>
    <row r="20" spans="2:8" ht="12.75" customHeight="1" x14ac:dyDescent="0.2">
      <c r="B20" s="10" t="s">
        <v>155</v>
      </c>
      <c r="C20" s="11">
        <v>2</v>
      </c>
      <c r="D20" s="12">
        <v>2</v>
      </c>
      <c r="E20" s="109" t="s">
        <v>182</v>
      </c>
      <c r="G20" s="47"/>
      <c r="H20" s="45">
        <f>(SUMIF(Classifica!$H$4:$H$23,B20,Classifica!$G$4:$G$23)=SUMIF(Classifica!$H$4:$H$23,E20,Classifica!$G$4:$G$23))*(C20&gt;D20)*2/1000+(SUMIF(Classifica!$H$4:$H$23,B20,Classifica!$G$4:$G$23)=SUMIF(Classifica!$H$4:$H$23,E20,Classifica!$G$4:$G$23))*(C20&lt;D20)*3/1000</f>
        <v>0</v>
      </c>
    </row>
    <row r="21" spans="2:8" ht="12.75" customHeight="1" thickBot="1" x14ac:dyDescent="0.25">
      <c r="B21" s="14" t="s">
        <v>148</v>
      </c>
      <c r="C21" s="15">
        <v>3</v>
      </c>
      <c r="D21" s="16">
        <v>0</v>
      </c>
      <c r="E21" s="110" t="s">
        <v>150</v>
      </c>
      <c r="G21" s="50"/>
      <c r="H21" s="45">
        <f>(SUMIF(Classifica!$H$4:$H$23,B21,Classifica!$G$4:$G$23)=SUMIF(Classifica!$H$4:$H$23,E21,Classifica!$G$4:$G$23))*(C21&gt;D21)*2/1000+(SUMIF(Classifica!$H$4:$H$23,B21,Classifica!$G$4:$G$23)=SUMIF(Classifica!$H$4:$H$23,E21,Classifica!$G$4:$G$23))*(C21&lt;D21)*3/1000</f>
        <v>0</v>
      </c>
    </row>
    <row r="22" spans="2:8" ht="12.75" customHeight="1" x14ac:dyDescent="0.2">
      <c r="B22" s="17" t="s">
        <v>158</v>
      </c>
      <c r="C22" s="18">
        <v>0</v>
      </c>
      <c r="D22" s="21">
        <v>1</v>
      </c>
      <c r="E22" s="20" t="s">
        <v>153</v>
      </c>
      <c r="G22" s="49"/>
      <c r="H22" s="45">
        <f>(SUMIF(Classifica!$H$4:$H$23,B22,Classifica!$G$4:$G$23)=SUMIF(Classifica!$H$4:$H$23,E22,Classifica!$G$4:$G$23))*(C22&gt;D22)*2/1000+(SUMIF(Classifica!$H$4:$H$23,B22,Classifica!$G$4:$G$23)=SUMIF(Classifica!$H$4:$H$23,E22,Classifica!$G$4:$G$23))*(C22&lt;D22)*3/1000</f>
        <v>0</v>
      </c>
    </row>
    <row r="23" spans="2:8" ht="12.75" customHeight="1" x14ac:dyDescent="0.2">
      <c r="B23" s="10" t="s">
        <v>156</v>
      </c>
      <c r="C23" s="11">
        <v>2</v>
      </c>
      <c r="D23" s="22">
        <v>1</v>
      </c>
      <c r="E23" s="10" t="s">
        <v>161</v>
      </c>
      <c r="G23" s="47"/>
      <c r="H23" s="45">
        <f>(SUMIF(Classifica!$H$4:$H$23,B23,Classifica!$G$4:$G$23)=SUMIF(Classifica!$H$4:$H$23,E23,Classifica!$G$4:$G$23))*(C23&gt;D23)*2/1000+(SUMIF(Classifica!$H$4:$H$23,B23,Classifica!$G$4:$G$23)=SUMIF(Classifica!$H$4:$H$23,E23,Classifica!$G$4:$G$23))*(C23&lt;D23)*3/1000</f>
        <v>0</v>
      </c>
    </row>
    <row r="24" spans="2:8" ht="12.75" customHeight="1" x14ac:dyDescent="0.2">
      <c r="B24" s="10" t="s">
        <v>147</v>
      </c>
      <c r="C24" s="11">
        <v>5</v>
      </c>
      <c r="D24" s="22">
        <v>0</v>
      </c>
      <c r="E24" s="10" t="s">
        <v>151</v>
      </c>
      <c r="G24" s="47"/>
      <c r="H24" s="45">
        <f>(SUMIF(Classifica!$H$4:$H$23,B24,Classifica!$G$4:$G$23)=SUMIF(Classifica!$H$4:$H$23,E24,Classifica!$G$4:$G$23))*(C24&gt;D24)*2/1000+(SUMIF(Classifica!$H$4:$H$23,B24,Classifica!$G$4:$G$23)=SUMIF(Classifica!$H$4:$H$23,E24,Classifica!$G$4:$G$23))*(C24&lt;D24)*3/1000</f>
        <v>0</v>
      </c>
    </row>
    <row r="25" spans="2:8" ht="12.75" customHeight="1" x14ac:dyDescent="0.2">
      <c r="B25" s="10" t="s">
        <v>182</v>
      </c>
      <c r="C25" s="11">
        <v>1</v>
      </c>
      <c r="D25" s="22">
        <v>2</v>
      </c>
      <c r="E25" s="13" t="s">
        <v>159</v>
      </c>
      <c r="G25" s="47"/>
      <c r="H25" s="45">
        <f>(SUMIF(Classifica!$H$4:$H$23,B25,Classifica!$G$4:$G$23)=SUMIF(Classifica!$H$4:$H$23,E25,Classifica!$G$4:$G$23))*(C25&gt;D25)*2/1000+(SUMIF(Classifica!$H$4:$H$23,B25,Classifica!$G$4:$G$23)=SUMIF(Classifica!$H$4:$H$23,E25,Classifica!$G$4:$G$23))*(C25&lt;D25)*3/1000</f>
        <v>0</v>
      </c>
    </row>
    <row r="26" spans="2:8" ht="12.75" customHeight="1" x14ac:dyDescent="0.2">
      <c r="B26" s="23" t="s">
        <v>152</v>
      </c>
      <c r="C26" s="11">
        <v>1</v>
      </c>
      <c r="D26" s="22">
        <v>1</v>
      </c>
      <c r="E26" s="10" t="s">
        <v>149</v>
      </c>
      <c r="G26" s="47" t="s">
        <v>18</v>
      </c>
      <c r="H26" s="45">
        <f>(SUMIF(Classifica!$H$4:$H$23,B26,Classifica!$G$4:$G$23)=SUMIF(Classifica!$H$4:$H$23,E26,Classifica!$G$4:$G$23))*(C26&gt;D26)*2/1000+(SUMIF(Classifica!$H$4:$H$23,B26,Classifica!$G$4:$G$23)=SUMIF(Classifica!$H$4:$H$23,E26,Classifica!$G$4:$G$23))*(C26&lt;D26)*3/1000</f>
        <v>0</v>
      </c>
    </row>
    <row r="27" spans="2:8" ht="12.75" customHeight="1" x14ac:dyDescent="0.2">
      <c r="B27" s="10" t="s">
        <v>146</v>
      </c>
      <c r="C27" s="11">
        <v>1</v>
      </c>
      <c r="D27" s="22">
        <v>1</v>
      </c>
      <c r="E27" s="10" t="s">
        <v>155</v>
      </c>
      <c r="G27" s="47" t="s">
        <v>16</v>
      </c>
      <c r="H27" s="45">
        <f>(SUMIF(Classifica!$H$4:$H$23,B27,Classifica!$G$4:$G$23)=SUMIF(Classifica!$H$4:$H$23,E27,Classifica!$G$4:$G$23))*(C27&gt;D27)*2/1000+(SUMIF(Classifica!$H$4:$H$23,B27,Classifica!$G$4:$G$23)=SUMIF(Classifica!$H$4:$H$23,E27,Classifica!$G$4:$G$23))*(C27&lt;D27)*3/1000</f>
        <v>0</v>
      </c>
    </row>
    <row r="28" spans="2:8" ht="12.75" customHeight="1" x14ac:dyDescent="0.2">
      <c r="B28" s="10" t="s">
        <v>160</v>
      </c>
      <c r="C28" s="11">
        <v>0</v>
      </c>
      <c r="D28" s="22">
        <v>1</v>
      </c>
      <c r="E28" s="10" t="s">
        <v>144</v>
      </c>
      <c r="G28" s="47"/>
      <c r="H28" s="45">
        <f>(SUMIF(Classifica!$H$4:$H$23,B28,Classifica!$G$4:$G$23)=SUMIF(Classifica!$H$4:$H$23,E28,Classifica!$G$4:$G$23))*(C28&gt;D28)*2/1000+(SUMIF(Classifica!$H$4:$H$23,B28,Classifica!$G$4:$G$23)=SUMIF(Classifica!$H$4:$H$23,E28,Classifica!$G$4:$G$23))*(C28&lt;D28)*3/1000</f>
        <v>0</v>
      </c>
    </row>
    <row r="29" spans="2:8" ht="12.75" customHeight="1" x14ac:dyDescent="0.2">
      <c r="B29" s="10" t="s">
        <v>162</v>
      </c>
      <c r="C29" s="11">
        <v>2</v>
      </c>
      <c r="D29" s="22">
        <v>1</v>
      </c>
      <c r="E29" s="10" t="s">
        <v>157</v>
      </c>
      <c r="G29" s="47"/>
      <c r="H29" s="45">
        <f>(SUMIF(Classifica!$H$4:$H$23,B29,Classifica!$G$4:$G$23)=SUMIF(Classifica!$H$4:$H$23,E29,Classifica!$G$4:$G$23))*(C29&gt;D29)*2/1000+(SUMIF(Classifica!$H$4:$H$23,B29,Classifica!$G$4:$G$23)=SUMIF(Classifica!$H$4:$H$23,E29,Classifica!$G$4:$G$23))*(C29&lt;D29)*3/1000</f>
        <v>0</v>
      </c>
    </row>
    <row r="30" spans="2:8" ht="12.75" customHeight="1" x14ac:dyDescent="0.2">
      <c r="B30" s="10" t="s">
        <v>150</v>
      </c>
      <c r="C30" s="11">
        <v>1</v>
      </c>
      <c r="D30" s="22">
        <v>0</v>
      </c>
      <c r="E30" s="10" t="s">
        <v>180</v>
      </c>
      <c r="G30" s="47"/>
      <c r="H30" s="45">
        <f>(SUMIF(Classifica!$H$4:$H$23,B30,Classifica!$G$4:$G$23)=SUMIF(Classifica!$H$4:$H$23,E30,Classifica!$G$4:$G$23))*(C30&gt;D30)*2/1000+(SUMIF(Classifica!$H$4:$H$23,B30,Classifica!$G$4:$G$23)=SUMIF(Classifica!$H$4:$H$23,E30,Classifica!$G$4:$G$23))*(C30&lt;D30)*3/1000</f>
        <v>0</v>
      </c>
    </row>
    <row r="31" spans="2:8" ht="12.75" customHeight="1" thickBot="1" x14ac:dyDescent="0.25">
      <c r="B31" s="14" t="s">
        <v>154</v>
      </c>
      <c r="C31" s="15">
        <v>2</v>
      </c>
      <c r="D31" s="24">
        <v>2</v>
      </c>
      <c r="E31" s="14" t="s">
        <v>148</v>
      </c>
      <c r="G31" s="50"/>
      <c r="H31" s="45">
        <f>(SUMIF(Classifica!$H$4:$H$23,B31,Classifica!$G$4:$G$23)=SUMIF(Classifica!$H$4:$H$23,E31,Classifica!$G$4:$G$23))*(C31&gt;D31)*2/1000+(SUMIF(Classifica!$H$4:$H$23,B31,Classifica!$G$4:$G$23)=SUMIF(Classifica!$H$4:$H$23,E31,Classifica!$G$4:$G$23))*(C31&lt;D31)*3/1000</f>
        <v>0</v>
      </c>
    </row>
    <row r="32" spans="2:8" ht="12.75" customHeight="1" x14ac:dyDescent="0.2">
      <c r="B32" s="17" t="s">
        <v>159</v>
      </c>
      <c r="C32" s="18">
        <v>2</v>
      </c>
      <c r="D32" s="19">
        <v>2</v>
      </c>
      <c r="E32" s="20" t="s">
        <v>147</v>
      </c>
      <c r="G32" s="49"/>
      <c r="H32" s="45">
        <f>(SUMIF(Classifica!$H$4:$H$23,B32,Classifica!$G$4:$G$23)=SUMIF(Classifica!$H$4:$H$23,E32,Classifica!$G$4:$G$23))*(C32&gt;D32)*2/1000+(SUMIF(Classifica!$H$4:$H$23,B32,Classifica!$G$4:$G$23)=SUMIF(Classifica!$H$4:$H$23,E32,Classifica!$G$4:$G$23))*(C32&lt;D32)*3/1000</f>
        <v>0</v>
      </c>
    </row>
    <row r="33" spans="2:8" ht="12.75" customHeight="1" x14ac:dyDescent="0.2">
      <c r="B33" s="25" t="s">
        <v>161</v>
      </c>
      <c r="C33" s="11">
        <v>2</v>
      </c>
      <c r="D33" s="12"/>
      <c r="E33" s="10" t="s">
        <v>146</v>
      </c>
      <c r="G33" s="47"/>
      <c r="H33" s="45">
        <f>(SUMIF(Classifica!$H$4:$H$23,B33,Classifica!$G$4:$G$23)=SUMIF(Classifica!$H$4:$H$23,E33,Classifica!$G$4:$G$23))*(C33&gt;D33)*2/1000+(SUMIF(Classifica!$H$4:$H$23,B33,Classifica!$G$4:$G$23)=SUMIF(Classifica!$H$4:$H$23,E33,Classifica!$G$4:$G$23))*(C33&lt;D33)*3/1000</f>
        <v>0</v>
      </c>
    </row>
    <row r="34" spans="2:8" ht="12.75" customHeight="1" x14ac:dyDescent="0.2">
      <c r="B34" s="23" t="s">
        <v>148</v>
      </c>
      <c r="C34" s="11">
        <v>0</v>
      </c>
      <c r="D34" s="12">
        <v>1</v>
      </c>
      <c r="E34" s="10" t="s">
        <v>162</v>
      </c>
      <c r="G34" s="47"/>
      <c r="H34" s="45">
        <f>(SUMIF(Classifica!$H$4:$H$23,B34,Classifica!$G$4:$G$23)=SUMIF(Classifica!$H$4:$H$23,E34,Classifica!$G$4:$G$23))*(C34&gt;D34)*2/1000+(SUMIF(Classifica!$H$4:$H$23,B34,Classifica!$G$4:$G$23)=SUMIF(Classifica!$H$4:$H$23,E34,Classifica!$G$4:$G$23))*(C34&lt;D34)*3/1000</f>
        <v>0</v>
      </c>
    </row>
    <row r="35" spans="2:8" ht="12.75" customHeight="1" x14ac:dyDescent="0.2">
      <c r="B35" s="23" t="s">
        <v>144</v>
      </c>
      <c r="C35" s="11">
        <v>1</v>
      </c>
      <c r="D35" s="12">
        <v>0</v>
      </c>
      <c r="E35" s="10" t="s">
        <v>158</v>
      </c>
      <c r="G35" s="47"/>
      <c r="H35" s="45">
        <f>(SUMIF(Classifica!$H$4:$H$23,B35,Classifica!$G$4:$G$23)=SUMIF(Classifica!$H$4:$H$23,E35,Classifica!$G$4:$G$23))*(C35&gt;D35)*2/1000+(SUMIF(Classifica!$H$4:$H$23,B35,Classifica!$G$4:$G$23)=SUMIF(Classifica!$H$4:$H$23,E35,Classifica!$G$4:$G$23))*(C35&lt;D35)*3/1000</f>
        <v>0</v>
      </c>
    </row>
    <row r="36" spans="2:8" ht="12.75" customHeight="1" x14ac:dyDescent="0.2">
      <c r="B36" s="23" t="s">
        <v>153</v>
      </c>
      <c r="C36" s="11">
        <v>2</v>
      </c>
      <c r="D36" s="12">
        <v>0</v>
      </c>
      <c r="E36" s="10" t="s">
        <v>156</v>
      </c>
      <c r="G36" s="47" t="s">
        <v>19</v>
      </c>
      <c r="H36" s="45">
        <f>(SUMIF(Classifica!$H$4:$H$23,B36,Classifica!$G$4:$G$23)=SUMIF(Classifica!$H$4:$H$23,E36,Classifica!$G$4:$G$23))*(C36&gt;D36)*2/1000+(SUMIF(Classifica!$H$4:$H$23,B36,Classifica!$G$4:$G$23)=SUMIF(Classifica!$H$4:$H$23,E36,Classifica!$G$4:$G$23))*(C36&lt;D36)*3/1000</f>
        <v>0</v>
      </c>
    </row>
    <row r="37" spans="2:8" ht="12.75" customHeight="1" x14ac:dyDescent="0.2">
      <c r="B37" s="23" t="s">
        <v>151</v>
      </c>
      <c r="C37" s="11">
        <v>2</v>
      </c>
      <c r="D37" s="12">
        <v>2</v>
      </c>
      <c r="E37" s="10" t="s">
        <v>154</v>
      </c>
      <c r="G37" s="47" t="s">
        <v>16</v>
      </c>
      <c r="H37" s="45">
        <f>(SUMIF(Classifica!$H$4:$H$23,B37,Classifica!$G$4:$G$23)=SUMIF(Classifica!$H$4:$H$23,E37,Classifica!$G$4:$G$23))*(C37&gt;D37)*2/1000+(SUMIF(Classifica!$H$4:$H$23,B37,Classifica!$G$4:$G$23)=SUMIF(Classifica!$H$4:$H$23,E37,Classifica!$G$4:$G$23))*(C37&lt;D37)*3/1000</f>
        <v>0</v>
      </c>
    </row>
    <row r="38" spans="2:8" ht="12.75" customHeight="1" x14ac:dyDescent="0.2">
      <c r="B38" s="23" t="s">
        <v>149</v>
      </c>
      <c r="C38" s="11">
        <v>1</v>
      </c>
      <c r="D38" s="12">
        <v>1</v>
      </c>
      <c r="E38" s="10" t="s">
        <v>150</v>
      </c>
      <c r="G38" s="47"/>
      <c r="H38" s="45">
        <f>(SUMIF(Classifica!$H$4:$H$23,B38,Classifica!$G$4:$G$23)=SUMIF(Classifica!$H$4:$H$23,E38,Classifica!$G$4:$G$23))*(C38&gt;D38)*2/1000+(SUMIF(Classifica!$H$4:$H$23,B38,Classifica!$G$4:$G$23)=SUMIF(Classifica!$H$4:$H$23,E38,Classifica!$G$4:$G$23))*(C38&lt;D38)*3/1000</f>
        <v>0</v>
      </c>
    </row>
    <row r="39" spans="2:8" ht="12.75" customHeight="1" x14ac:dyDescent="0.2">
      <c r="B39" s="23" t="s">
        <v>157</v>
      </c>
      <c r="C39" s="11">
        <v>2</v>
      </c>
      <c r="D39" s="12">
        <v>1</v>
      </c>
      <c r="E39" s="10" t="s">
        <v>182</v>
      </c>
      <c r="G39" s="47"/>
      <c r="H39" s="45">
        <f>(SUMIF(Classifica!$H$4:$H$23,B39,Classifica!$G$4:$G$23)=SUMIF(Classifica!$H$4:$H$23,E39,Classifica!$G$4:$G$23))*(C39&gt;D39)*2/1000+(SUMIF(Classifica!$H$4:$H$23,B39,Classifica!$G$4:$G$23)=SUMIF(Classifica!$H$4:$H$23,E39,Classifica!$G$4:$G$23))*(C39&lt;D39)*3/1000</f>
        <v>0</v>
      </c>
    </row>
    <row r="40" spans="2:8" ht="12.75" customHeight="1" x14ac:dyDescent="0.2">
      <c r="B40" s="23" t="s">
        <v>180</v>
      </c>
      <c r="C40" s="11">
        <v>1</v>
      </c>
      <c r="D40" s="12">
        <v>0</v>
      </c>
      <c r="E40" s="10" t="s">
        <v>152</v>
      </c>
      <c r="G40" s="47"/>
      <c r="H40" s="45">
        <f>(SUMIF(Classifica!$H$4:$H$23,B40,Classifica!$G$4:$G$23)=SUMIF(Classifica!$H$4:$H$23,E40,Classifica!$G$4:$G$23))*(C40&gt;D40)*2/1000+(SUMIF(Classifica!$H$4:$H$23,B40,Classifica!$G$4:$G$23)=SUMIF(Classifica!$H$4:$H$23,E40,Classifica!$G$4:$G$23))*(C40&lt;D40)*3/1000</f>
        <v>0</v>
      </c>
    </row>
    <row r="41" spans="2:8" ht="12.75" customHeight="1" thickBot="1" x14ac:dyDescent="0.25">
      <c r="B41" s="26" t="s">
        <v>155</v>
      </c>
      <c r="C41" s="15">
        <v>0</v>
      </c>
      <c r="D41" s="16">
        <v>1</v>
      </c>
      <c r="E41" s="14" t="s">
        <v>160</v>
      </c>
      <c r="G41" s="50"/>
      <c r="H41" s="45">
        <f>(SUMIF(Classifica!$H$4:$H$23,B41,Classifica!$G$4:$G$23)=SUMIF(Classifica!$H$4:$H$23,E41,Classifica!$G$4:$G$23))*(C41&gt;D41)*2/1000+(SUMIF(Classifica!$H$4:$H$23,B41,Classifica!$G$4:$G$23)=SUMIF(Classifica!$H$4:$H$23,E41,Classifica!$G$4:$G$23))*(C41&lt;D41)*3/1000</f>
        <v>0</v>
      </c>
    </row>
    <row r="42" spans="2:8" ht="12.75" customHeight="1" x14ac:dyDescent="0.2">
      <c r="B42" s="17" t="s">
        <v>158</v>
      </c>
      <c r="C42" s="18">
        <v>2</v>
      </c>
      <c r="D42" s="19">
        <v>1</v>
      </c>
      <c r="E42" s="27" t="s">
        <v>180</v>
      </c>
      <c r="G42" s="49"/>
      <c r="H42" s="45">
        <f>(SUMIF(Classifica!$H$4:$H$23,B42,Classifica!$G$4:$G$23)=SUMIF(Classifica!$H$4:$H$23,E42,Classifica!$G$4:$G$23))*(C42&gt;D42)*2/1000+(SUMIF(Classifica!$H$4:$H$23,B42,Classifica!$G$4:$G$23)=SUMIF(Classifica!$H$4:$H$23,E42,Classifica!$G$4:$G$23))*(C42&lt;D42)*3/1000</f>
        <v>0</v>
      </c>
    </row>
    <row r="43" spans="2:8" ht="12.75" customHeight="1" x14ac:dyDescent="0.2">
      <c r="B43" s="23" t="s">
        <v>147</v>
      </c>
      <c r="C43" s="11">
        <v>3</v>
      </c>
      <c r="D43" s="12">
        <v>0</v>
      </c>
      <c r="E43" s="10" t="s">
        <v>146</v>
      </c>
      <c r="G43" s="47"/>
      <c r="H43" s="45">
        <f>(SUMIF(Classifica!$H$4:$H$23,B43,Classifica!$G$4:$G$23)=SUMIF(Classifica!$H$4:$H$23,E43,Classifica!$G$4:$G$23))*(C43&gt;D43)*2/1000+(SUMIF(Classifica!$H$4:$H$23,B43,Classifica!$G$4:$G$23)=SUMIF(Classifica!$H$4:$H$23,E43,Classifica!$G$4:$G$23))*(C43&lt;D43)*3/1000</f>
        <v>0</v>
      </c>
    </row>
    <row r="44" spans="2:8" ht="12.75" customHeight="1" x14ac:dyDescent="0.2">
      <c r="B44" s="23" t="s">
        <v>182</v>
      </c>
      <c r="C44" s="11">
        <v>1</v>
      </c>
      <c r="D44" s="12">
        <v>1</v>
      </c>
      <c r="E44" s="10" t="s">
        <v>148</v>
      </c>
      <c r="G44" s="47"/>
      <c r="H44" s="45">
        <f>(SUMIF(Classifica!$H$4:$H$23,B44,Classifica!$G$4:$G$23)=SUMIF(Classifica!$H$4:$H$23,E44,Classifica!$G$4:$G$23))*(C44&gt;D44)*2/1000+(SUMIF(Classifica!$H$4:$H$23,B44,Classifica!$G$4:$G$23)=SUMIF(Classifica!$H$4:$H$23,E44,Classifica!$G$4:$G$23))*(C44&lt;D44)*3/1000</f>
        <v>0</v>
      </c>
    </row>
    <row r="45" spans="2:8" ht="12.75" customHeight="1" x14ac:dyDescent="0.2">
      <c r="B45" s="23" t="s">
        <v>150</v>
      </c>
      <c r="C45" s="11">
        <v>0</v>
      </c>
      <c r="D45" s="12">
        <v>4</v>
      </c>
      <c r="E45" s="10" t="s">
        <v>160</v>
      </c>
      <c r="G45" s="47"/>
      <c r="H45" s="45">
        <f>(SUMIF(Classifica!$H$4:$H$23,B45,Classifica!$G$4:$G$23)=SUMIF(Classifica!$H$4:$H$23,E45,Classifica!$G$4:$G$23))*(C45&gt;D45)*2/1000+(SUMIF(Classifica!$H$4:$H$23,B45,Classifica!$G$4:$G$23)=SUMIF(Classifica!$H$4:$H$23,E45,Classifica!$G$4:$G$23))*(C45&lt;D45)*3/1000</f>
        <v>0</v>
      </c>
    </row>
    <row r="46" spans="2:8" ht="12.75" customHeight="1" x14ac:dyDescent="0.2">
      <c r="B46" s="23" t="s">
        <v>152</v>
      </c>
      <c r="C46" s="11">
        <v>3</v>
      </c>
      <c r="D46" s="12">
        <v>0</v>
      </c>
      <c r="E46" s="10" t="s">
        <v>157</v>
      </c>
      <c r="G46" s="47" t="s">
        <v>20</v>
      </c>
      <c r="H46" s="45">
        <f>(SUMIF(Classifica!$H$4:$H$23,B46,Classifica!$G$4:$G$23)=SUMIF(Classifica!$H$4:$H$23,E46,Classifica!$G$4:$G$23))*(C46&gt;D46)*2/1000+(SUMIF(Classifica!$H$4:$H$23,B46,Classifica!$G$4:$G$23)=SUMIF(Classifica!$H$4:$H$23,E46,Classifica!$G$4:$G$23))*(C46&lt;D46)*3/1000</f>
        <v>0</v>
      </c>
    </row>
    <row r="47" spans="2:8" ht="12.75" customHeight="1" x14ac:dyDescent="0.2">
      <c r="B47" s="23" t="s">
        <v>154</v>
      </c>
      <c r="C47" s="11">
        <v>4</v>
      </c>
      <c r="D47" s="12">
        <v>1</v>
      </c>
      <c r="E47" s="10" t="s">
        <v>162</v>
      </c>
      <c r="G47" s="47" t="s">
        <v>16</v>
      </c>
      <c r="H47" s="45">
        <f>(SUMIF(Classifica!$H$4:$H$23,B47,Classifica!$G$4:$G$23)=SUMIF(Classifica!$H$4:$H$23,E47,Classifica!$G$4:$G$23))*(C47&gt;D47)*2/1000+(SUMIF(Classifica!$H$4:$H$23,B47,Classifica!$G$4:$G$23)=SUMIF(Classifica!$H$4:$H$23,E47,Classifica!$G$4:$G$23))*(C47&lt;D47)*3/1000</f>
        <v>0</v>
      </c>
    </row>
    <row r="48" spans="2:8" ht="12.75" customHeight="1" x14ac:dyDescent="0.2">
      <c r="B48" s="23" t="s">
        <v>153</v>
      </c>
      <c r="C48" s="11">
        <v>0</v>
      </c>
      <c r="D48" s="12">
        <v>0</v>
      </c>
      <c r="E48" s="10" t="s">
        <v>155</v>
      </c>
      <c r="G48" s="47"/>
      <c r="H48" s="45">
        <f>(SUMIF(Classifica!$H$4:$H$23,B48,Classifica!$G$4:$G$23)=SUMIF(Classifica!$H$4:$H$23,E48,Classifica!$G$4:$G$23))*(C48&gt;D48)*2/1000+(SUMIF(Classifica!$H$4:$H$23,B48,Classifica!$G$4:$G$23)=SUMIF(Classifica!$H$4:$H$23,E48,Classifica!$G$4:$G$23))*(C48&lt;D48)*3/1000</f>
        <v>0</v>
      </c>
    </row>
    <row r="49" spans="2:8" ht="12.75" customHeight="1" x14ac:dyDescent="0.2">
      <c r="B49" s="23" t="s">
        <v>151</v>
      </c>
      <c r="C49" s="11">
        <v>1</v>
      </c>
      <c r="D49" s="12">
        <v>0</v>
      </c>
      <c r="E49" s="10" t="s">
        <v>161</v>
      </c>
      <c r="G49" s="47"/>
      <c r="H49" s="45">
        <f>(SUMIF(Classifica!$H$4:$H$23,B49,Classifica!$G$4:$G$23)=SUMIF(Classifica!$H$4:$H$23,E49,Classifica!$G$4:$G$23))*(C49&gt;D49)*2/1000+(SUMIF(Classifica!$H$4:$H$23,B49,Classifica!$G$4:$G$23)=SUMIF(Classifica!$H$4:$H$23,E49,Classifica!$G$4:$G$23))*(C49&lt;D49)*3/1000</f>
        <v>0</v>
      </c>
    </row>
    <row r="50" spans="2:8" ht="12.75" customHeight="1" x14ac:dyDescent="0.2">
      <c r="B50" s="23" t="s">
        <v>156</v>
      </c>
      <c r="C50" s="11">
        <v>2</v>
      </c>
      <c r="D50" s="12">
        <v>1</v>
      </c>
      <c r="E50" s="10" t="s">
        <v>159</v>
      </c>
      <c r="G50" s="47"/>
      <c r="H50" s="45">
        <f>(SUMIF(Classifica!$H$4:$H$23,B50,Classifica!$G$4:$G$23)=SUMIF(Classifica!$H$4:$H$23,E50,Classifica!$G$4:$G$23))*(C50&gt;D50)*2/1000+(SUMIF(Classifica!$H$4:$H$23,B50,Classifica!$G$4:$G$23)=SUMIF(Classifica!$H$4:$H$23,E50,Classifica!$G$4:$G$23))*(C50&lt;D50)*3/1000</f>
        <v>0</v>
      </c>
    </row>
    <row r="51" spans="2:8" ht="12.75" customHeight="1" thickBot="1" x14ac:dyDescent="0.25">
      <c r="B51" s="26" t="s">
        <v>149</v>
      </c>
      <c r="C51" s="15">
        <v>1</v>
      </c>
      <c r="D51" s="16">
        <v>1</v>
      </c>
      <c r="E51" s="14" t="s">
        <v>144</v>
      </c>
      <c r="G51" s="50"/>
      <c r="H51" s="45">
        <f>(SUMIF(Classifica!$H$4:$H$23,B51,Classifica!$G$4:$G$23)=SUMIF(Classifica!$H$4:$H$23,E51,Classifica!$G$4:$G$23))*(C51&gt;D51)*2/1000+(SUMIF(Classifica!$H$4:$H$23,B51,Classifica!$G$4:$G$23)=SUMIF(Classifica!$H$4:$H$23,E51,Classifica!$G$4:$G$23))*(C51&lt;D51)*3/1000</f>
        <v>0</v>
      </c>
    </row>
    <row r="52" spans="2:8" ht="12.75" customHeight="1" x14ac:dyDescent="0.2">
      <c r="B52" s="17" t="s">
        <v>159</v>
      </c>
      <c r="C52" s="18">
        <v>0</v>
      </c>
      <c r="D52" s="19">
        <v>1</v>
      </c>
      <c r="E52" s="20" t="s">
        <v>152</v>
      </c>
      <c r="G52" s="49"/>
      <c r="H52" s="45">
        <f>(SUMIF(Classifica!$H$4:$H$23,B52,Classifica!$G$4:$G$23)=SUMIF(Classifica!$H$4:$H$23,E52,Classifica!$G$4:$G$23))*(C52&gt;D52)*2/1000+(SUMIF(Classifica!$H$4:$H$23,B52,Classifica!$G$4:$G$23)=SUMIF(Classifica!$H$4:$H$23,E52,Classifica!$G$4:$G$23))*(C52&lt;D52)*3/1000</f>
        <v>0</v>
      </c>
    </row>
    <row r="53" spans="2:8" ht="12.75" customHeight="1" x14ac:dyDescent="0.2">
      <c r="B53" s="25" t="s">
        <v>161</v>
      </c>
      <c r="C53" s="11">
        <v>2</v>
      </c>
      <c r="D53" s="12">
        <v>0</v>
      </c>
      <c r="E53" s="10" t="s">
        <v>149</v>
      </c>
      <c r="G53" s="47"/>
      <c r="H53" s="45">
        <f>(SUMIF(Classifica!$H$4:$H$23,B53,Classifica!$G$4:$G$23)=SUMIF(Classifica!$H$4:$H$23,E53,Classifica!$G$4:$G$23))*(C53&gt;D53)*2/1000+(SUMIF(Classifica!$H$4:$H$23,B53,Classifica!$G$4:$G$23)=SUMIF(Classifica!$H$4:$H$23,E53,Classifica!$G$4:$G$23))*(C53&lt;D53)*3/1000</f>
        <v>0</v>
      </c>
    </row>
    <row r="54" spans="2:8" ht="12.75" customHeight="1" x14ac:dyDescent="0.2">
      <c r="B54" s="23" t="s">
        <v>148</v>
      </c>
      <c r="C54" s="11">
        <v>1</v>
      </c>
      <c r="D54" s="12">
        <v>2</v>
      </c>
      <c r="E54" s="10" t="s">
        <v>156</v>
      </c>
      <c r="G54" s="47"/>
      <c r="H54" s="45">
        <f>(SUMIF(Classifica!$H$4:$H$23,B54,Classifica!$G$4:$G$23)=SUMIF(Classifica!$H$4:$H$23,E54,Classifica!$G$4:$G$23))*(C54&gt;D54)*2/1000+(SUMIF(Classifica!$H$4:$H$23,B54,Classifica!$G$4:$G$23)=SUMIF(Classifica!$H$4:$H$23,E54,Classifica!$G$4:$G$23))*(C54&lt;D54)*3/1000</f>
        <v>0</v>
      </c>
    </row>
    <row r="55" spans="2:8" ht="12.75" customHeight="1" x14ac:dyDescent="0.2">
      <c r="B55" s="23" t="s">
        <v>144</v>
      </c>
      <c r="C55" s="11">
        <v>1</v>
      </c>
      <c r="D55" s="12">
        <v>0</v>
      </c>
      <c r="E55" s="10" t="s">
        <v>153</v>
      </c>
      <c r="G55" s="47"/>
      <c r="H55" s="45">
        <f>(SUMIF(Classifica!$H$4:$H$23,B55,Classifica!$G$4:$G$23)=SUMIF(Classifica!$H$4:$H$23,E55,Classifica!$G$4:$G$23))*(C55&gt;D55)*2/1000+(SUMIF(Classifica!$H$4:$H$23,B55,Classifica!$G$4:$G$23)=SUMIF(Classifica!$H$4:$H$23,E55,Classifica!$G$4:$G$23))*(C55&lt;D55)*3/1000</f>
        <v>0</v>
      </c>
    </row>
    <row r="56" spans="2:8" ht="12.75" customHeight="1" x14ac:dyDescent="0.2">
      <c r="B56" s="23" t="s">
        <v>146</v>
      </c>
      <c r="C56" s="11">
        <v>1</v>
      </c>
      <c r="D56" s="12">
        <v>0</v>
      </c>
      <c r="E56" s="10" t="s">
        <v>154</v>
      </c>
      <c r="G56" s="47" t="s">
        <v>21</v>
      </c>
      <c r="H56" s="45">
        <f>(SUMIF(Classifica!$H$4:$H$23,B56,Classifica!$G$4:$G$23)=SUMIF(Classifica!$H$4:$H$23,E56,Classifica!$G$4:$G$23))*(C56&gt;D56)*2/1000+(SUMIF(Classifica!$H$4:$H$23,B56,Classifica!$G$4:$G$23)=SUMIF(Classifica!$H$4:$H$23,E56,Classifica!$G$4:$G$23))*(C56&lt;D56)*3/1000</f>
        <v>0</v>
      </c>
    </row>
    <row r="57" spans="2:8" ht="12.75" customHeight="1" x14ac:dyDescent="0.2">
      <c r="B57" s="23" t="s">
        <v>160</v>
      </c>
      <c r="C57" s="11">
        <v>2</v>
      </c>
      <c r="D57" s="12">
        <v>2</v>
      </c>
      <c r="E57" s="10" t="s">
        <v>158</v>
      </c>
      <c r="G57" s="47" t="s">
        <v>16</v>
      </c>
      <c r="H57" s="45">
        <f>(SUMIF(Classifica!$H$4:$H$23,B57,Classifica!$G$4:$G$23)=SUMIF(Classifica!$H$4:$H$23,E57,Classifica!$G$4:$G$23))*(C57&gt;D57)*2/1000+(SUMIF(Classifica!$H$4:$H$23,B57,Classifica!$G$4:$G$23)=SUMIF(Classifica!$H$4:$H$23,E57,Classifica!$G$4:$G$23))*(C57&lt;D57)*3/1000</f>
        <v>0</v>
      </c>
    </row>
    <row r="58" spans="2:8" ht="12.75" customHeight="1" x14ac:dyDescent="0.2">
      <c r="B58" s="23" t="s">
        <v>157</v>
      </c>
      <c r="C58" s="11">
        <v>1</v>
      </c>
      <c r="D58" s="12">
        <v>0</v>
      </c>
      <c r="E58" s="10" t="s">
        <v>150</v>
      </c>
      <c r="G58" s="47"/>
      <c r="H58" s="45">
        <f>(SUMIF(Classifica!$H$4:$H$23,B58,Classifica!$G$4:$G$23)=SUMIF(Classifica!$H$4:$H$23,E58,Classifica!$G$4:$G$23))*(C58&gt;D58)*2/1000+(SUMIF(Classifica!$H$4:$H$23,B58,Classifica!$G$4:$G$23)=SUMIF(Classifica!$H$4:$H$23,E58,Classifica!$G$4:$G$23))*(C58&lt;D58)*3/1000</f>
        <v>0</v>
      </c>
    </row>
    <row r="59" spans="2:8" ht="12.75" customHeight="1" x14ac:dyDescent="0.2">
      <c r="B59" s="23" t="s">
        <v>162</v>
      </c>
      <c r="C59" s="11">
        <v>0</v>
      </c>
      <c r="D59" s="12">
        <v>4</v>
      </c>
      <c r="E59" s="10" t="s">
        <v>147</v>
      </c>
      <c r="G59" s="47"/>
      <c r="H59" s="45">
        <f>(SUMIF(Classifica!$H$4:$H$23,B59,Classifica!$G$4:$G$23)=SUMIF(Classifica!$H$4:$H$23,E59,Classifica!$G$4:$G$23))*(C59&gt;D59)*2/1000+(SUMIF(Classifica!$H$4:$H$23,B59,Classifica!$G$4:$G$23)=SUMIF(Classifica!$H$4:$H$23,E59,Classifica!$G$4:$G$23))*(C59&lt;D59)*3/1000</f>
        <v>0</v>
      </c>
    </row>
    <row r="60" spans="2:8" ht="12.75" customHeight="1" x14ac:dyDescent="0.2">
      <c r="B60" s="23" t="s">
        <v>180</v>
      </c>
      <c r="C60" s="11">
        <v>2</v>
      </c>
      <c r="D60" s="12">
        <v>1</v>
      </c>
      <c r="E60" s="10" t="s">
        <v>182</v>
      </c>
      <c r="G60" s="47"/>
      <c r="H60" s="45">
        <f>(SUMIF(Classifica!$H$4:$H$23,B60,Classifica!$G$4:$G$23)=SUMIF(Classifica!$H$4:$H$23,E60,Classifica!$G$4:$G$23))*(C60&gt;D60)*2/1000+(SUMIF(Classifica!$H$4:$H$23,B60,Classifica!$G$4:$G$23)=SUMIF(Classifica!$H$4:$H$23,E60,Classifica!$G$4:$G$23))*(C60&lt;D60)*3/1000</f>
        <v>0</v>
      </c>
    </row>
    <row r="61" spans="2:8" ht="12.75" customHeight="1" thickBot="1" x14ac:dyDescent="0.25">
      <c r="B61" s="26" t="s">
        <v>155</v>
      </c>
      <c r="C61" s="15">
        <v>1</v>
      </c>
      <c r="D61" s="16">
        <v>5</v>
      </c>
      <c r="E61" s="14" t="s">
        <v>151</v>
      </c>
      <c r="G61" s="50"/>
      <c r="H61" s="45">
        <f>(SUMIF(Classifica!$H$4:$H$23,B61,Classifica!$G$4:$G$23)=SUMIF(Classifica!$H$4:$H$23,E61,Classifica!$G$4:$G$23))*(C61&gt;D61)*2/1000+(SUMIF(Classifica!$H$4:$H$23,B61,Classifica!$G$4:$G$23)=SUMIF(Classifica!$H$4:$H$23,E61,Classifica!$G$4:$G$23))*(C61&lt;D61)*3/1000</f>
        <v>0</v>
      </c>
    </row>
    <row r="62" spans="2:8" ht="12.75" customHeight="1" x14ac:dyDescent="0.2">
      <c r="B62" s="17" t="s">
        <v>158</v>
      </c>
      <c r="C62" s="18">
        <v>3</v>
      </c>
      <c r="D62" s="19">
        <v>5</v>
      </c>
      <c r="E62" s="20" t="s">
        <v>162</v>
      </c>
      <c r="G62" s="49"/>
      <c r="H62" s="45">
        <f>(SUMIF(Classifica!$H$4:$H$23,B62,Classifica!$G$4:$G$23)=SUMIF(Classifica!$H$4:$H$23,E62,Classifica!$G$4:$G$23))*(C62&gt;D62)*2/1000+(SUMIF(Classifica!$H$4:$H$23,B62,Classifica!$G$4:$G$23)=SUMIF(Classifica!$H$4:$H$23,E62,Classifica!$G$4:$G$23))*(C62&lt;D62)*3/1000</f>
        <v>0</v>
      </c>
    </row>
    <row r="63" spans="2:8" ht="12.75" customHeight="1" x14ac:dyDescent="0.2">
      <c r="B63" s="23" t="s">
        <v>182</v>
      </c>
      <c r="C63" s="11">
        <v>0</v>
      </c>
      <c r="D63" s="12">
        <v>4</v>
      </c>
      <c r="E63" s="10" t="s">
        <v>147</v>
      </c>
      <c r="G63" s="47"/>
      <c r="H63" s="45">
        <f>(SUMIF(Classifica!$H$4:$H$23,B63,Classifica!$G$4:$G$23)=SUMIF(Classifica!$H$4:$H$23,E63,Classifica!$G$4:$G$23))*(C63&gt;D63)*2/1000+(SUMIF(Classifica!$H$4:$H$23,B63,Classifica!$G$4:$G$23)=SUMIF(Classifica!$H$4:$H$23,E63,Classifica!$G$4:$G$23))*(C63&lt;D63)*3/1000</f>
        <v>0</v>
      </c>
    </row>
    <row r="64" spans="2:8" ht="12.75" customHeight="1" x14ac:dyDescent="0.2">
      <c r="B64" s="23" t="s">
        <v>154</v>
      </c>
      <c r="C64" s="11">
        <v>2</v>
      </c>
      <c r="D64" s="12">
        <v>0</v>
      </c>
      <c r="E64" s="10" t="s">
        <v>180</v>
      </c>
      <c r="G64" s="47"/>
      <c r="H64" s="45">
        <f>(SUMIF(Classifica!$H$4:$H$23,B64,Classifica!$G$4:$G$23)=SUMIF(Classifica!$H$4:$H$23,E64,Classifica!$G$4:$G$23))*(C64&gt;D64)*2/1000+(SUMIF(Classifica!$H$4:$H$23,B64,Classifica!$G$4:$G$23)=SUMIF(Classifica!$H$4:$H$23,E64,Classifica!$G$4:$G$23))*(C64&lt;D64)*3/1000</f>
        <v>0</v>
      </c>
    </row>
    <row r="65" spans="2:8" ht="12.75" customHeight="1" x14ac:dyDescent="0.2">
      <c r="B65" s="23" t="s">
        <v>153</v>
      </c>
      <c r="C65" s="11">
        <v>1</v>
      </c>
      <c r="D65" s="12">
        <v>0</v>
      </c>
      <c r="E65" s="10" t="s">
        <v>148</v>
      </c>
      <c r="G65" s="47"/>
      <c r="H65" s="45">
        <f>(SUMIF(Classifica!$H$4:$H$23,B65,Classifica!$G$4:$G$23)=SUMIF(Classifica!$H$4:$H$23,E65,Classifica!$G$4:$G$23))*(C65&gt;D65)*2/1000+(SUMIF(Classifica!$H$4:$H$23,B65,Classifica!$G$4:$G$23)=SUMIF(Classifica!$H$4:$H$23,E65,Classifica!$G$4:$G$23))*(C65&lt;D65)*3/1000</f>
        <v>0</v>
      </c>
    </row>
    <row r="66" spans="2:8" ht="12.75" customHeight="1" x14ac:dyDescent="0.2">
      <c r="B66" s="23" t="s">
        <v>156</v>
      </c>
      <c r="C66" s="11">
        <v>0</v>
      </c>
      <c r="D66" s="12">
        <v>1</v>
      </c>
      <c r="E66" s="10" t="s">
        <v>155</v>
      </c>
      <c r="G66" s="47" t="s">
        <v>22</v>
      </c>
      <c r="H66" s="45">
        <f>(SUMIF(Classifica!$H$4:$H$23,B66,Classifica!$G$4:$G$23)=SUMIF(Classifica!$H$4:$H$23,E66,Classifica!$G$4:$G$23))*(C66&gt;D66)*2/1000+(SUMIF(Classifica!$H$4:$H$23,B66,Classifica!$G$4:$G$23)=SUMIF(Classifica!$H$4:$H$23,E66,Classifica!$G$4:$G$23))*(C66&lt;D66)*3/1000</f>
        <v>0</v>
      </c>
    </row>
    <row r="67" spans="2:8" ht="12.75" customHeight="1" x14ac:dyDescent="0.2">
      <c r="B67" s="23" t="s">
        <v>159</v>
      </c>
      <c r="C67" s="11">
        <v>3</v>
      </c>
      <c r="D67" s="12">
        <v>0</v>
      </c>
      <c r="E67" s="10" t="s">
        <v>146</v>
      </c>
      <c r="G67" s="47" t="s">
        <v>16</v>
      </c>
      <c r="H67" s="45">
        <f>(SUMIF(Classifica!$H$4:$H$23,B67,Classifica!$G$4:$G$23)=SUMIF(Classifica!$H$4:$H$23,E67,Classifica!$G$4:$G$23))*(C67&gt;D67)*2/1000+(SUMIF(Classifica!$H$4:$H$23,B67,Classifica!$G$4:$G$23)=SUMIF(Classifica!$H$4:$H$23,E67,Classifica!$G$4:$G$23))*(C67&lt;D67)*3/1000</f>
        <v>0</v>
      </c>
    </row>
    <row r="68" spans="2:8" ht="12.75" customHeight="1" x14ac:dyDescent="0.2">
      <c r="B68" s="23" t="s">
        <v>144</v>
      </c>
      <c r="C68" s="11">
        <v>2</v>
      </c>
      <c r="D68" s="12">
        <v>0</v>
      </c>
      <c r="E68" s="10" t="s">
        <v>161</v>
      </c>
      <c r="G68" s="47"/>
      <c r="H68" s="45">
        <f>(SUMIF(Classifica!$H$4:$H$23,B68,Classifica!$G$4:$G$23)=SUMIF(Classifica!$H$4:$H$23,E68,Classifica!$G$4:$G$23))*(C68&gt;D68)*2/1000+(SUMIF(Classifica!$H$4:$H$23,B68,Classifica!$G$4:$G$23)=SUMIF(Classifica!$H$4:$H$23,E68,Classifica!$G$4:$G$23))*(C68&lt;D68)*3/1000</f>
        <v>0</v>
      </c>
    </row>
    <row r="69" spans="2:8" ht="12.75" customHeight="1" x14ac:dyDescent="0.2">
      <c r="B69" s="23" t="s">
        <v>152</v>
      </c>
      <c r="C69" s="11">
        <v>2</v>
      </c>
      <c r="D69" s="12">
        <v>0</v>
      </c>
      <c r="E69" s="13" t="s">
        <v>150</v>
      </c>
      <c r="G69" s="47"/>
      <c r="H69" s="45">
        <f>(SUMIF(Classifica!$H$4:$H$23,B69,Classifica!$G$4:$G$23)=SUMIF(Classifica!$H$4:$H$23,E69,Classifica!$G$4:$G$23))*(C69&gt;D69)*2/1000+(SUMIF(Classifica!$H$4:$H$23,B69,Classifica!$G$4:$G$23)=SUMIF(Classifica!$H$4:$H$23,E69,Classifica!$G$4:$G$23))*(C69&lt;D69)*3/1000</f>
        <v>0</v>
      </c>
    </row>
    <row r="70" spans="2:8" ht="12.75" customHeight="1" x14ac:dyDescent="0.2">
      <c r="B70" s="23" t="s">
        <v>151</v>
      </c>
      <c r="C70" s="11">
        <v>1</v>
      </c>
      <c r="D70" s="12">
        <v>0</v>
      </c>
      <c r="E70" s="10" t="s">
        <v>157</v>
      </c>
      <c r="G70" s="47"/>
      <c r="H70" s="45">
        <f>(SUMIF(Classifica!$H$4:$H$23,B70,Classifica!$G$4:$G$23)=SUMIF(Classifica!$H$4:$H$23,E70,Classifica!$G$4:$G$23))*(C70&gt;D70)*2/1000+(SUMIF(Classifica!$H$4:$H$23,B70,Classifica!$G$4:$G$23)=SUMIF(Classifica!$H$4:$H$23,E70,Classifica!$G$4:$G$23))*(C70&lt;D70)*3/1000</f>
        <v>0</v>
      </c>
    </row>
    <row r="71" spans="2:8" ht="12.75" customHeight="1" thickBot="1" x14ac:dyDescent="0.25">
      <c r="B71" s="26" t="s">
        <v>149</v>
      </c>
      <c r="C71" s="15">
        <v>1</v>
      </c>
      <c r="D71" s="16">
        <v>3</v>
      </c>
      <c r="E71" s="14" t="s">
        <v>160</v>
      </c>
      <c r="G71" s="50"/>
      <c r="H71" s="45">
        <f>(SUMIF(Classifica!$H$4:$H$23,B71,Classifica!$G$4:$G$23)=SUMIF(Classifica!$H$4:$H$23,E71,Classifica!$G$4:$G$23))*(C71&gt;D71)*2/1000+(SUMIF(Classifica!$H$4:$H$23,B71,Classifica!$G$4:$G$23)=SUMIF(Classifica!$H$4:$H$23,E71,Classifica!$G$4:$G$23))*(C71&lt;D71)*3/1000</f>
        <v>0</v>
      </c>
    </row>
    <row r="72" spans="2:8" ht="12.75" customHeight="1" x14ac:dyDescent="0.2">
      <c r="B72" s="17" t="s">
        <v>146</v>
      </c>
      <c r="C72" s="18">
        <v>0</v>
      </c>
      <c r="D72" s="19">
        <v>1</v>
      </c>
      <c r="E72" s="20" t="s">
        <v>152</v>
      </c>
      <c r="G72" s="49"/>
      <c r="H72" s="45">
        <f>(SUMIF(Classifica!$H$4:$H$23,B72,Classifica!$G$4:$G$23)=SUMIF(Classifica!$H$4:$H$23,E72,Classifica!$G$4:$G$23))*(C72&gt;D72)*2/1000+(SUMIF(Classifica!$H$4:$H$23,B72,Classifica!$G$4:$G$23)=SUMIF(Classifica!$H$4:$H$23,E72,Classifica!$G$4:$G$23))*(C72&lt;D72)*3/1000</f>
        <v>0</v>
      </c>
    </row>
    <row r="73" spans="2:8" ht="12.75" customHeight="1" x14ac:dyDescent="0.2">
      <c r="B73" s="23" t="s">
        <v>157</v>
      </c>
      <c r="C73" s="11">
        <v>2</v>
      </c>
      <c r="D73" s="12">
        <v>0</v>
      </c>
      <c r="E73" s="10" t="s">
        <v>153</v>
      </c>
      <c r="G73" s="47"/>
      <c r="H73" s="45">
        <f>(SUMIF(Classifica!$H$4:$H$23,B73,Classifica!$G$4:$G$23)=SUMIF(Classifica!$H$4:$H$23,E73,Classifica!$G$4:$G$23))*(C73&gt;D73)*2/1000+(SUMIF(Classifica!$H$4:$H$23,B73,Classifica!$G$4:$G$23)=SUMIF(Classifica!$H$4:$H$23,E73,Classifica!$G$4:$G$23))*(C73&lt;D73)*3/1000</f>
        <v>2E-3</v>
      </c>
    </row>
    <row r="74" spans="2:8" ht="12.75" customHeight="1" x14ac:dyDescent="0.2">
      <c r="B74" s="25" t="s">
        <v>161</v>
      </c>
      <c r="C74" s="11">
        <v>1</v>
      </c>
      <c r="D74" s="12">
        <v>1</v>
      </c>
      <c r="E74" s="10" t="s">
        <v>159</v>
      </c>
      <c r="G74" s="47"/>
      <c r="H74" s="45">
        <f>(SUMIF(Classifica!$H$4:$H$23,B74,Classifica!$G$4:$G$23)=SUMIF(Classifica!$H$4:$H$23,E74,Classifica!$G$4:$G$23))*(C74&gt;D74)*2/1000+(SUMIF(Classifica!$H$4:$H$23,B74,Classifica!$G$4:$G$23)=SUMIF(Classifica!$H$4:$H$23,E74,Classifica!$G$4:$G$23))*(C74&lt;D74)*3/1000</f>
        <v>0</v>
      </c>
    </row>
    <row r="75" spans="2:8" ht="12.75" customHeight="1" x14ac:dyDescent="0.2">
      <c r="B75" s="23" t="s">
        <v>147</v>
      </c>
      <c r="C75" s="11">
        <v>3</v>
      </c>
      <c r="D75" s="12">
        <v>2</v>
      </c>
      <c r="E75" s="10" t="s">
        <v>155</v>
      </c>
      <c r="G75" s="47"/>
      <c r="H75" s="45">
        <f>(SUMIF(Classifica!$H$4:$H$23,B75,Classifica!$G$4:$G$23)=SUMIF(Classifica!$H$4:$H$23,E75,Classifica!$G$4:$G$23))*(C75&gt;D75)*2/1000+(SUMIF(Classifica!$H$4:$H$23,B75,Classifica!$G$4:$G$23)=SUMIF(Classifica!$H$4:$H$23,E75,Classifica!$G$4:$G$23))*(C75&lt;D75)*3/1000</f>
        <v>0</v>
      </c>
    </row>
    <row r="76" spans="2:8" ht="12.75" customHeight="1" x14ac:dyDescent="0.2">
      <c r="B76" s="23" t="s">
        <v>150</v>
      </c>
      <c r="C76" s="11">
        <v>1</v>
      </c>
      <c r="D76" s="12">
        <v>0</v>
      </c>
      <c r="E76" s="10" t="s">
        <v>144</v>
      </c>
      <c r="G76" s="47" t="s">
        <v>23</v>
      </c>
      <c r="H76" s="45">
        <f>(SUMIF(Classifica!$H$4:$H$23,B76,Classifica!$G$4:$G$23)=SUMIF(Classifica!$H$4:$H$23,E76,Classifica!$G$4:$G$23))*(C76&gt;D76)*2/1000+(SUMIF(Classifica!$H$4:$H$23,B76,Classifica!$G$4:$G$23)=SUMIF(Classifica!$H$4:$H$23,E76,Classifica!$G$4:$G$23))*(C76&lt;D76)*3/1000</f>
        <v>0</v>
      </c>
    </row>
    <row r="77" spans="2:8" ht="12.75" customHeight="1" x14ac:dyDescent="0.2">
      <c r="B77" s="23" t="s">
        <v>158</v>
      </c>
      <c r="C77" s="11">
        <v>2</v>
      </c>
      <c r="D77" s="12">
        <v>2</v>
      </c>
      <c r="E77" s="10" t="s">
        <v>154</v>
      </c>
      <c r="G77" s="47" t="s">
        <v>16</v>
      </c>
      <c r="H77" s="45">
        <f>(SUMIF(Classifica!$H$4:$H$23,B77,Classifica!$G$4:$G$23)=SUMIF(Classifica!$H$4:$H$23,E77,Classifica!$G$4:$G$23))*(C77&gt;D77)*2/1000+(SUMIF(Classifica!$H$4:$H$23,B77,Classifica!$G$4:$G$23)=SUMIF(Classifica!$H$4:$H$23,E77,Classifica!$G$4:$G$23))*(C77&lt;D77)*3/1000</f>
        <v>0</v>
      </c>
    </row>
    <row r="78" spans="2:8" ht="12.75" customHeight="1" x14ac:dyDescent="0.2">
      <c r="B78" s="23" t="s">
        <v>160</v>
      </c>
      <c r="C78" s="11">
        <v>3</v>
      </c>
      <c r="D78" s="12">
        <v>0</v>
      </c>
      <c r="E78" s="10" t="s">
        <v>182</v>
      </c>
      <c r="G78" s="47"/>
      <c r="H78" s="45">
        <f>(SUMIF(Classifica!$H$4:$H$23,B78,Classifica!$G$4:$G$23)=SUMIF(Classifica!$H$4:$H$23,E78,Classifica!$G$4:$G$23))*(C78&gt;D78)*2/1000+(SUMIF(Classifica!$H$4:$H$23,B78,Classifica!$G$4:$G$23)=SUMIF(Classifica!$H$4:$H$23,E78,Classifica!$G$4:$G$23))*(C78&lt;D78)*3/1000</f>
        <v>0</v>
      </c>
    </row>
    <row r="79" spans="2:8" ht="12.75" customHeight="1" x14ac:dyDescent="0.2">
      <c r="B79" s="23" t="s">
        <v>162</v>
      </c>
      <c r="C79" s="11">
        <v>0</v>
      </c>
      <c r="D79" s="12">
        <v>0</v>
      </c>
      <c r="E79" s="10" t="s">
        <v>156</v>
      </c>
      <c r="G79" s="47"/>
      <c r="H79" s="45">
        <f>(SUMIF(Classifica!$H$4:$H$23,B79,Classifica!$G$4:$G$23)=SUMIF(Classifica!$H$4:$H$23,E79,Classifica!$G$4:$G$23))*(C79&gt;D79)*2/1000+(SUMIF(Classifica!$H$4:$H$23,B79,Classifica!$G$4:$G$23)=SUMIF(Classifica!$H$4:$H$23,E79,Classifica!$G$4:$G$23))*(C79&lt;D79)*3/1000</f>
        <v>0</v>
      </c>
    </row>
    <row r="80" spans="2:8" ht="12.75" customHeight="1" x14ac:dyDescent="0.2">
      <c r="B80" s="23" t="s">
        <v>180</v>
      </c>
      <c r="C80" s="11">
        <v>0</v>
      </c>
      <c r="D80" s="12">
        <v>0</v>
      </c>
      <c r="E80" s="10" t="s">
        <v>151</v>
      </c>
      <c r="G80" s="47"/>
      <c r="H80" s="45">
        <f>(SUMIF(Classifica!$H$4:$H$23,B80,Classifica!$G$4:$G$23)=SUMIF(Classifica!$H$4:$H$23,E80,Classifica!$G$4:$G$23))*(C80&gt;D80)*2/1000+(SUMIF(Classifica!$H$4:$H$23,B80,Classifica!$G$4:$G$23)=SUMIF(Classifica!$H$4:$H$23,E80,Classifica!$G$4:$G$23))*(C80&lt;D80)*3/1000</f>
        <v>0</v>
      </c>
    </row>
    <row r="81" spans="2:8" ht="12.75" customHeight="1" thickBot="1" x14ac:dyDescent="0.25">
      <c r="B81" s="26" t="s">
        <v>148</v>
      </c>
      <c r="C81" s="15">
        <v>2</v>
      </c>
      <c r="D81" s="16">
        <v>2</v>
      </c>
      <c r="E81" s="14" t="s">
        <v>149</v>
      </c>
      <c r="G81" s="50"/>
      <c r="H81" s="45">
        <f>(SUMIF(Classifica!$H$4:$H$23,B81,Classifica!$G$4:$G$23)=SUMIF(Classifica!$H$4:$H$23,E81,Classifica!$G$4:$G$23))*(C81&gt;D81)*2/1000+(SUMIF(Classifica!$H$4:$H$23,B81,Classifica!$G$4:$G$23)=SUMIF(Classifica!$H$4:$H$23,E81,Classifica!$G$4:$G$23))*(C81&lt;D81)*3/1000</f>
        <v>0</v>
      </c>
    </row>
    <row r="82" spans="2:8" ht="12.75" customHeight="1" x14ac:dyDescent="0.2">
      <c r="B82" s="17" t="s">
        <v>159</v>
      </c>
      <c r="C82" s="18">
        <v>0</v>
      </c>
      <c r="D82" s="19">
        <v>0</v>
      </c>
      <c r="E82" s="20" t="s">
        <v>157</v>
      </c>
      <c r="G82" s="49"/>
      <c r="H82" s="45">
        <f>(SUMIF(Classifica!$H$4:$H$23,B82,Classifica!$G$4:$G$23)=SUMIF(Classifica!$H$4:$H$23,E82,Classifica!$G$4:$G$23))*(C82&gt;D82)*2/1000+(SUMIF(Classifica!$H$4:$H$23,B82,Classifica!$G$4:$G$23)=SUMIF(Classifica!$H$4:$H$23,E82,Classifica!$G$4:$G$23))*(C82&lt;D82)*3/1000</f>
        <v>0</v>
      </c>
    </row>
    <row r="83" spans="2:8" ht="12.75" customHeight="1" x14ac:dyDescent="0.2">
      <c r="B83" s="23" t="s">
        <v>144</v>
      </c>
      <c r="C83" s="11">
        <v>3</v>
      </c>
      <c r="D83" s="12">
        <v>0</v>
      </c>
      <c r="E83" s="10" t="s">
        <v>180</v>
      </c>
      <c r="G83" s="47"/>
      <c r="H83" s="45">
        <f>(SUMIF(Classifica!$H$4:$H$23,B83,Classifica!$G$4:$G$23)=SUMIF(Classifica!$H$4:$H$23,E83,Classifica!$G$4:$G$23))*(C83&gt;D83)*2/1000+(SUMIF(Classifica!$H$4:$H$23,B83,Classifica!$G$4:$G$23)=SUMIF(Classifica!$H$4:$H$23,E83,Classifica!$G$4:$G$23))*(C83&lt;D83)*3/1000</f>
        <v>0</v>
      </c>
    </row>
    <row r="84" spans="2:8" ht="12.75" customHeight="1" x14ac:dyDescent="0.2">
      <c r="B84" s="23" t="s">
        <v>182</v>
      </c>
      <c r="C84" s="11">
        <v>3</v>
      </c>
      <c r="D84" s="12">
        <v>0</v>
      </c>
      <c r="E84" s="10" t="s">
        <v>146</v>
      </c>
      <c r="G84" s="47"/>
      <c r="H84" s="45">
        <f>(SUMIF(Classifica!$H$4:$H$23,B84,Classifica!$G$4:$G$23)=SUMIF(Classifica!$H$4:$H$23,E84,Classifica!$G$4:$G$23))*(C84&gt;D84)*2/1000+(SUMIF(Classifica!$H$4:$H$23,B84,Classifica!$G$4:$G$23)=SUMIF(Classifica!$H$4:$H$23,E84,Classifica!$G$4:$G$23))*(C84&lt;D84)*3/1000</f>
        <v>0</v>
      </c>
    </row>
    <row r="85" spans="2:8" ht="12.75" customHeight="1" x14ac:dyDescent="0.2">
      <c r="B85" s="23" t="s">
        <v>152</v>
      </c>
      <c r="C85" s="11">
        <v>0</v>
      </c>
      <c r="D85" s="12">
        <v>1</v>
      </c>
      <c r="E85" s="10" t="s">
        <v>158</v>
      </c>
      <c r="G85" s="47"/>
      <c r="H85" s="45">
        <f>(SUMIF(Classifica!$H$4:$H$23,B85,Classifica!$G$4:$G$23)=SUMIF(Classifica!$H$4:$H$23,E85,Classifica!$G$4:$G$23))*(C85&gt;D85)*2/1000+(SUMIF(Classifica!$H$4:$H$23,B85,Classifica!$G$4:$G$23)=SUMIF(Classifica!$H$4:$H$23,E85,Classifica!$G$4:$G$23))*(C85&lt;D85)*3/1000</f>
        <v>0</v>
      </c>
    </row>
    <row r="86" spans="2:8" ht="12.75" customHeight="1" x14ac:dyDescent="0.2">
      <c r="B86" s="23" t="s">
        <v>154</v>
      </c>
      <c r="C86" s="11">
        <v>1</v>
      </c>
      <c r="D86" s="12">
        <v>1</v>
      </c>
      <c r="E86" s="10" t="s">
        <v>160</v>
      </c>
      <c r="G86" s="47" t="s">
        <v>24</v>
      </c>
      <c r="H86" s="45">
        <f>(SUMIF(Classifica!$H$4:$H$23,B86,Classifica!$G$4:$G$23)=SUMIF(Classifica!$H$4:$H$23,E86,Classifica!$G$4:$G$23))*(C86&gt;D86)*2/1000+(SUMIF(Classifica!$H$4:$H$23,B86,Classifica!$G$4:$G$23)=SUMIF(Classifica!$H$4:$H$23,E86,Classifica!$G$4:$G$23))*(C86&lt;D86)*3/1000</f>
        <v>0</v>
      </c>
    </row>
    <row r="87" spans="2:8" ht="12.75" customHeight="1" x14ac:dyDescent="0.2">
      <c r="B87" s="23" t="s">
        <v>153</v>
      </c>
      <c r="C87" s="11">
        <v>1</v>
      </c>
      <c r="D87" s="12">
        <v>1</v>
      </c>
      <c r="E87" s="10" t="s">
        <v>150</v>
      </c>
      <c r="G87" s="47" t="s">
        <v>16</v>
      </c>
      <c r="H87" s="45">
        <f>(SUMIF(Classifica!$H$4:$H$23,B87,Classifica!$G$4:$G$23)=SUMIF(Classifica!$H$4:$H$23,E87,Classifica!$G$4:$G$23))*(C87&gt;D87)*2/1000+(SUMIF(Classifica!$H$4:$H$23,B87,Classifica!$G$4:$G$23)=SUMIF(Classifica!$H$4:$H$23,E87,Classifica!$G$4:$G$23))*(C87&lt;D87)*3/1000</f>
        <v>0</v>
      </c>
    </row>
    <row r="88" spans="2:8" ht="12.75" customHeight="1" x14ac:dyDescent="0.2">
      <c r="B88" s="23" t="s">
        <v>151</v>
      </c>
      <c r="C88" s="11">
        <v>1</v>
      </c>
      <c r="D88" s="12">
        <v>0</v>
      </c>
      <c r="E88" s="13" t="s">
        <v>148</v>
      </c>
      <c r="G88" s="47"/>
      <c r="H88" s="45">
        <f>(SUMIF(Classifica!$H$4:$H$23,B88,Classifica!$G$4:$G$23)=SUMIF(Classifica!$H$4:$H$23,E88,Classifica!$G$4:$G$23))*(C88&gt;D88)*2/1000+(SUMIF(Classifica!$H$4:$H$23,B88,Classifica!$G$4:$G$23)=SUMIF(Classifica!$H$4:$H$23,E88,Classifica!$G$4:$G$23))*(C88&lt;D88)*3/1000</f>
        <v>0</v>
      </c>
    </row>
    <row r="89" spans="2:8" ht="12.75" customHeight="1" x14ac:dyDescent="0.2">
      <c r="B89" s="23" t="s">
        <v>156</v>
      </c>
      <c r="C89" s="11">
        <v>0</v>
      </c>
      <c r="D89" s="12">
        <v>1</v>
      </c>
      <c r="E89" s="10" t="s">
        <v>147</v>
      </c>
      <c r="G89" s="47"/>
      <c r="H89" s="45">
        <f>(SUMIF(Classifica!$H$4:$H$23,B89,Classifica!$G$4:$G$23)=SUMIF(Classifica!$H$4:$H$23,E89,Classifica!$G$4:$G$23))*(C89&gt;D89)*2/1000+(SUMIF(Classifica!$H$4:$H$23,B89,Classifica!$G$4:$G$23)=SUMIF(Classifica!$H$4:$H$23,E89,Classifica!$G$4:$G$23))*(C89&lt;D89)*3/1000</f>
        <v>0</v>
      </c>
    </row>
    <row r="90" spans="2:8" ht="12.75" customHeight="1" x14ac:dyDescent="0.2">
      <c r="B90" s="23" t="s">
        <v>149</v>
      </c>
      <c r="C90" s="11">
        <v>2</v>
      </c>
      <c r="D90" s="12">
        <v>1</v>
      </c>
      <c r="E90" s="10" t="s">
        <v>162</v>
      </c>
      <c r="G90" s="47"/>
      <c r="H90" s="45">
        <f>(SUMIF(Classifica!$H$4:$H$23,B90,Classifica!$G$4:$G$23)=SUMIF(Classifica!$H$4:$H$23,E90,Classifica!$G$4:$G$23))*(C90&gt;D90)*2/1000+(SUMIF(Classifica!$H$4:$H$23,B90,Classifica!$G$4:$G$23)=SUMIF(Classifica!$H$4:$H$23,E90,Classifica!$G$4:$G$23))*(C90&lt;D90)*3/1000</f>
        <v>0</v>
      </c>
    </row>
    <row r="91" spans="2:8" ht="12.75" customHeight="1" thickBot="1" x14ac:dyDescent="0.25">
      <c r="B91" s="26" t="s">
        <v>155</v>
      </c>
      <c r="C91" s="15">
        <v>2</v>
      </c>
      <c r="D91" s="16">
        <v>0</v>
      </c>
      <c r="E91" s="14" t="s">
        <v>161</v>
      </c>
      <c r="G91" s="50"/>
      <c r="H91" s="45">
        <f>(SUMIF(Classifica!$H$4:$H$23,B91,Classifica!$G$4:$G$23)=SUMIF(Classifica!$H$4:$H$23,E91,Classifica!$G$4:$G$23))*(C91&gt;D91)*2/1000+(SUMIF(Classifica!$H$4:$H$23,B91,Classifica!$G$4:$G$23)=SUMIF(Classifica!$H$4:$H$23,E91,Classifica!$G$4:$G$23))*(C91&lt;D91)*3/1000</f>
        <v>0</v>
      </c>
    </row>
    <row r="92" spans="2:8" ht="12.75" customHeight="1" x14ac:dyDescent="0.2">
      <c r="B92" s="17" t="s">
        <v>148</v>
      </c>
      <c r="C92" s="18">
        <v>0</v>
      </c>
      <c r="D92" s="19">
        <v>0</v>
      </c>
      <c r="E92" s="20" t="s">
        <v>155</v>
      </c>
      <c r="G92" s="49"/>
      <c r="H92" s="45">
        <f>(SUMIF(Classifica!$H$4:$H$23,B92,Classifica!$G$4:$G$23)=SUMIF(Classifica!$H$4:$H$23,E92,Classifica!$G$4:$G$23))*(C92&gt;D92)*2/1000+(SUMIF(Classifica!$H$4:$H$23,B92,Classifica!$G$4:$G$23)=SUMIF(Classifica!$H$4:$H$23,E92,Classifica!$G$4:$G$23))*(C92&lt;D92)*3/1000</f>
        <v>0</v>
      </c>
    </row>
    <row r="93" spans="2:8" ht="12.75" customHeight="1" x14ac:dyDescent="0.2">
      <c r="B93" s="23" t="s">
        <v>150</v>
      </c>
      <c r="C93" s="11">
        <v>3</v>
      </c>
      <c r="D93" s="12">
        <v>1</v>
      </c>
      <c r="E93" s="10" t="s">
        <v>182</v>
      </c>
      <c r="G93" s="47"/>
      <c r="H93" s="45">
        <f>(SUMIF(Classifica!$H$4:$H$23,B93,Classifica!$G$4:$G$23)=SUMIF(Classifica!$H$4:$H$23,E93,Classifica!$G$4:$G$23))*(C93&gt;D93)*2/1000+(SUMIF(Classifica!$H$4:$H$23,B93,Classifica!$G$4:$G$23)=SUMIF(Classifica!$H$4:$H$23,E93,Classifica!$G$4:$G$23))*(C93&lt;D93)*3/1000</f>
        <v>0</v>
      </c>
    </row>
    <row r="94" spans="2:8" ht="12.75" customHeight="1" x14ac:dyDescent="0.2">
      <c r="B94" s="23" t="s">
        <v>146</v>
      </c>
      <c r="C94" s="11">
        <v>4</v>
      </c>
      <c r="D94" s="12">
        <v>1</v>
      </c>
      <c r="E94" s="10" t="s">
        <v>151</v>
      </c>
      <c r="G94" s="47"/>
      <c r="H94" s="45">
        <f>(SUMIF(Classifica!$H$4:$H$23,B94,Classifica!$G$4:$G$23)=SUMIF(Classifica!$H$4:$H$23,E94,Classifica!$G$4:$G$23))*(C94&gt;D94)*2/1000+(SUMIF(Classifica!$H$4:$H$23,B94,Classifica!$G$4:$G$23)=SUMIF(Classifica!$H$4:$H$23,E94,Classifica!$G$4:$G$23))*(C94&lt;D94)*3/1000</f>
        <v>0</v>
      </c>
    </row>
    <row r="95" spans="2:8" ht="12.75" customHeight="1" x14ac:dyDescent="0.2">
      <c r="B95" s="23" t="s">
        <v>160</v>
      </c>
      <c r="C95" s="11">
        <v>2</v>
      </c>
      <c r="D95" s="12">
        <v>0</v>
      </c>
      <c r="E95" s="10" t="s">
        <v>159</v>
      </c>
      <c r="G95" s="47"/>
      <c r="H95" s="45">
        <f>(SUMIF(Classifica!$H$4:$H$23,B95,Classifica!$G$4:$G$23)=SUMIF(Classifica!$H$4:$H$23,E95,Classifica!$G$4:$G$23))*(C95&gt;D95)*2/1000+(SUMIF(Classifica!$H$4:$H$23,B95,Classifica!$G$4:$G$23)=SUMIF(Classifica!$H$4:$H$23,E95,Classifica!$G$4:$G$23))*(C95&lt;D95)*3/1000</f>
        <v>0</v>
      </c>
    </row>
    <row r="96" spans="2:8" ht="12.75" customHeight="1" x14ac:dyDescent="0.2">
      <c r="B96" s="23" t="s">
        <v>147</v>
      </c>
      <c r="C96" s="11">
        <v>2</v>
      </c>
      <c r="D96" s="12">
        <v>0</v>
      </c>
      <c r="E96" s="10" t="s">
        <v>153</v>
      </c>
      <c r="G96" s="47" t="s">
        <v>25</v>
      </c>
      <c r="H96" s="45">
        <f>(SUMIF(Classifica!$H$4:$H$23,B96,Classifica!$G$4:$G$23)=SUMIF(Classifica!$H$4:$H$23,E96,Classifica!$G$4:$G$23))*(C96&gt;D96)*2/1000+(SUMIF(Classifica!$H$4:$H$23,B96,Classifica!$G$4:$G$23)=SUMIF(Classifica!$H$4:$H$23,E96,Classifica!$G$4:$G$23))*(C96&lt;D96)*3/1000</f>
        <v>0</v>
      </c>
    </row>
    <row r="97" spans="2:8" ht="12.75" customHeight="1" x14ac:dyDescent="0.2">
      <c r="B97" s="23" t="s">
        <v>154</v>
      </c>
      <c r="C97" s="11">
        <v>1</v>
      </c>
      <c r="D97" s="12">
        <v>1</v>
      </c>
      <c r="E97" s="10" t="s">
        <v>152</v>
      </c>
      <c r="G97" s="47" t="s">
        <v>16</v>
      </c>
      <c r="H97" s="45">
        <f>(SUMIF(Classifica!$H$4:$H$23,B97,Classifica!$G$4:$G$23)=SUMIF(Classifica!$H$4:$H$23,E97,Classifica!$G$4:$G$23))*(C97&gt;D97)*2/1000+(SUMIF(Classifica!$H$4:$H$23,B97,Classifica!$G$4:$G$23)=SUMIF(Classifica!$H$4:$H$23,E97,Classifica!$G$4:$G$23))*(C97&lt;D97)*3/1000</f>
        <v>0</v>
      </c>
    </row>
    <row r="98" spans="2:8" ht="12.75" customHeight="1" x14ac:dyDescent="0.2">
      <c r="B98" s="23" t="s">
        <v>157</v>
      </c>
      <c r="C98" s="11">
        <v>2</v>
      </c>
      <c r="D98" s="12">
        <v>0</v>
      </c>
      <c r="E98" s="10" t="s">
        <v>149</v>
      </c>
      <c r="G98" s="47"/>
      <c r="H98" s="45">
        <f>(SUMIF(Classifica!$H$4:$H$23,B98,Classifica!$G$4:$G$23)=SUMIF(Classifica!$H$4:$H$23,E98,Classifica!$G$4:$G$23))*(C98&gt;D98)*2/1000+(SUMIF(Classifica!$H$4:$H$23,B98,Classifica!$G$4:$G$23)=SUMIF(Classifica!$H$4:$H$23,E98,Classifica!$G$4:$G$23))*(C98&lt;D98)*3/1000</f>
        <v>0</v>
      </c>
    </row>
    <row r="99" spans="2:8" ht="12.75" customHeight="1" x14ac:dyDescent="0.2">
      <c r="B99" s="23" t="s">
        <v>180</v>
      </c>
      <c r="C99" s="11">
        <v>2</v>
      </c>
      <c r="D99" s="12">
        <v>3</v>
      </c>
      <c r="E99" s="10" t="s">
        <v>161</v>
      </c>
      <c r="G99" s="47"/>
      <c r="H99" s="45">
        <f>(SUMIF(Classifica!$H$4:$H$23,B99,Classifica!$G$4:$G$23)=SUMIF(Classifica!$H$4:$H$23,E99,Classifica!$G$4:$G$23))*(C99&gt;D99)*2/1000+(SUMIF(Classifica!$H$4:$H$23,B99,Classifica!$G$4:$G$23)=SUMIF(Classifica!$H$4:$H$23,E99,Classifica!$G$4:$G$23))*(C99&lt;D99)*3/1000</f>
        <v>0</v>
      </c>
    </row>
    <row r="100" spans="2:8" ht="12.75" customHeight="1" x14ac:dyDescent="0.2">
      <c r="B100" s="23" t="s">
        <v>162</v>
      </c>
      <c r="C100" s="11">
        <v>2</v>
      </c>
      <c r="D100" s="12">
        <v>4</v>
      </c>
      <c r="E100" s="13" t="s">
        <v>144</v>
      </c>
      <c r="G100" s="47"/>
      <c r="H100" s="45">
        <f>(SUMIF(Classifica!$H$4:$H$23,B100,Classifica!$G$4:$G$23)=SUMIF(Classifica!$H$4:$H$23,E100,Classifica!$G$4:$G$23))*(C100&gt;D100)*2/1000+(SUMIF(Classifica!$H$4:$H$23,B100,Classifica!$G$4:$G$23)=SUMIF(Classifica!$H$4:$H$23,E100,Classifica!$G$4:$G$23))*(C100&lt;D100)*3/1000</f>
        <v>0</v>
      </c>
    </row>
    <row r="101" spans="2:8" ht="12.75" customHeight="1" thickBot="1" x14ac:dyDescent="0.25">
      <c r="B101" s="26" t="s">
        <v>158</v>
      </c>
      <c r="C101" s="15">
        <v>2</v>
      </c>
      <c r="D101" s="16">
        <v>2</v>
      </c>
      <c r="E101" s="14" t="s">
        <v>156</v>
      </c>
      <c r="G101" s="50"/>
      <c r="H101" s="45">
        <f>(SUMIF(Classifica!$H$4:$H$23,B101,Classifica!$G$4:$G$23)=SUMIF(Classifica!$H$4:$H$23,E101,Classifica!$G$4:$G$23))*(C101&gt;D101)*2/1000+(SUMIF(Classifica!$H$4:$H$23,B101,Classifica!$G$4:$G$23)=SUMIF(Classifica!$H$4:$H$23,E101,Classifica!$G$4:$G$23))*(C101&lt;D101)*3/1000</f>
        <v>0</v>
      </c>
    </row>
    <row r="102" spans="2:8" ht="12.75" customHeight="1" x14ac:dyDescent="0.2">
      <c r="B102" s="17" t="s">
        <v>151</v>
      </c>
      <c r="C102" s="18">
        <v>0</v>
      </c>
      <c r="D102" s="19">
        <v>2</v>
      </c>
      <c r="E102" s="20" t="s">
        <v>158</v>
      </c>
      <c r="G102" s="49"/>
      <c r="H102" s="45">
        <f>(SUMIF(Classifica!$H$4:$H$23,B102,Classifica!$G$4:$G$23)=SUMIF(Classifica!$H$4:$H$23,E102,Classifica!$G$4:$G$23))*(C102&gt;D102)*2/1000+(SUMIF(Classifica!$H$4:$H$23,B102,Classifica!$G$4:$G$23)=SUMIF(Classifica!$H$4:$H$23,E102,Classifica!$G$4:$G$23))*(C102&lt;D102)*3/1000</f>
        <v>0</v>
      </c>
    </row>
    <row r="103" spans="2:8" ht="12.75" customHeight="1" x14ac:dyDescent="0.2">
      <c r="B103" s="25" t="s">
        <v>157</v>
      </c>
      <c r="C103" s="11">
        <v>0</v>
      </c>
      <c r="D103" s="12">
        <v>1</v>
      </c>
      <c r="E103" s="10" t="s">
        <v>154</v>
      </c>
      <c r="G103" s="47"/>
      <c r="H103" s="45">
        <f>(SUMIF(Classifica!$H$4:$H$23,B103,Classifica!$G$4:$G$23)=SUMIF(Classifica!$H$4:$H$23,E103,Classifica!$G$4:$G$23))*(C103&gt;D103)*2/1000+(SUMIF(Classifica!$H$4:$H$23,B103,Classifica!$G$4:$G$23)=SUMIF(Classifica!$H$4:$H$23,E103,Classifica!$G$4:$G$23))*(C103&lt;D103)*3/1000</f>
        <v>3.0000000000000001E-3</v>
      </c>
    </row>
    <row r="104" spans="2:8" ht="12.75" customHeight="1" x14ac:dyDescent="0.2">
      <c r="B104" s="23" t="s">
        <v>155</v>
      </c>
      <c r="C104" s="11">
        <v>1</v>
      </c>
      <c r="D104" s="12">
        <v>2</v>
      </c>
      <c r="E104" s="10" t="s">
        <v>150</v>
      </c>
      <c r="G104" s="47"/>
      <c r="H104" s="45">
        <f>(SUMIF(Classifica!$H$4:$H$23,B104,Classifica!$G$4:$G$23)=SUMIF(Classifica!$H$4:$H$23,E104,Classifica!$G$4:$G$23))*(C104&gt;D104)*2/1000+(SUMIF(Classifica!$H$4:$H$23,B104,Classifica!$G$4:$G$23)=SUMIF(Classifica!$H$4:$H$23,E104,Classifica!$G$4:$G$23))*(C104&lt;D104)*3/1000</f>
        <v>0</v>
      </c>
    </row>
    <row r="105" spans="2:8" ht="12.75" customHeight="1" x14ac:dyDescent="0.2">
      <c r="B105" s="23" t="s">
        <v>159</v>
      </c>
      <c r="C105" s="11">
        <v>2</v>
      </c>
      <c r="D105" s="12">
        <v>1</v>
      </c>
      <c r="E105" s="10" t="s">
        <v>162</v>
      </c>
      <c r="G105" s="47"/>
      <c r="H105" s="45">
        <f>(SUMIF(Classifica!$H$4:$H$23,B105,Classifica!$G$4:$G$23)=SUMIF(Classifica!$H$4:$H$23,E105,Classifica!$G$4:$G$23))*(C105&gt;D105)*2/1000+(SUMIF(Classifica!$H$4:$H$23,B105,Classifica!$G$4:$G$23)=SUMIF(Classifica!$H$4:$H$23,E105,Classifica!$G$4:$G$23))*(C105&lt;D105)*3/1000</f>
        <v>0</v>
      </c>
    </row>
    <row r="106" spans="2:8" ht="12.75" customHeight="1" x14ac:dyDescent="0.2">
      <c r="B106" s="23" t="s">
        <v>161</v>
      </c>
      <c r="C106" s="11">
        <v>2</v>
      </c>
      <c r="D106" s="12">
        <v>2</v>
      </c>
      <c r="E106" s="10" t="s">
        <v>147</v>
      </c>
      <c r="G106" s="47" t="s">
        <v>26</v>
      </c>
      <c r="H106" s="45">
        <f>(SUMIF(Classifica!$H$4:$H$23,B106,Classifica!$G$4:$G$23)=SUMIF(Classifica!$H$4:$H$23,E106,Classifica!$G$4:$G$23))*(C106&gt;D106)*2/1000+(SUMIF(Classifica!$H$4:$H$23,B106,Classifica!$G$4:$G$23)=SUMIF(Classifica!$H$4:$H$23,E106,Classifica!$G$4:$G$23))*(C106&lt;D106)*3/1000</f>
        <v>0</v>
      </c>
    </row>
    <row r="107" spans="2:8" ht="12.75" customHeight="1" x14ac:dyDescent="0.2">
      <c r="B107" s="23" t="s">
        <v>144</v>
      </c>
      <c r="C107" s="11">
        <v>1</v>
      </c>
      <c r="D107" s="12">
        <v>0</v>
      </c>
      <c r="E107" s="10" t="s">
        <v>148</v>
      </c>
      <c r="G107" s="47" t="s">
        <v>16</v>
      </c>
      <c r="H107" s="45">
        <f>(SUMIF(Classifica!$H$4:$H$23,B107,Classifica!$G$4:$G$23)=SUMIF(Classifica!$H$4:$H$23,E107,Classifica!$G$4:$G$23))*(C107&gt;D107)*2/1000+(SUMIF(Classifica!$H$4:$H$23,B107,Classifica!$G$4:$G$23)=SUMIF(Classifica!$H$4:$H$23,E107,Classifica!$G$4:$G$23))*(C107&lt;D107)*3/1000</f>
        <v>0</v>
      </c>
    </row>
    <row r="108" spans="2:8" ht="12.75" customHeight="1" x14ac:dyDescent="0.2">
      <c r="B108" s="23" t="s">
        <v>152</v>
      </c>
      <c r="C108" s="11">
        <v>0</v>
      </c>
      <c r="D108" s="12">
        <v>0</v>
      </c>
      <c r="E108" s="10" t="s">
        <v>182</v>
      </c>
      <c r="G108" s="47"/>
      <c r="H108" s="45">
        <f>(SUMIF(Classifica!$H$4:$H$23,B108,Classifica!$G$4:$G$23)=SUMIF(Classifica!$H$4:$H$23,E108,Classifica!$G$4:$G$23))*(C108&gt;D108)*2/1000+(SUMIF(Classifica!$H$4:$H$23,B108,Classifica!$G$4:$G$23)=SUMIF(Classifica!$H$4:$H$23,E108,Classifica!$G$4:$G$23))*(C108&lt;D108)*3/1000</f>
        <v>0</v>
      </c>
    </row>
    <row r="109" spans="2:8" ht="12.75" customHeight="1" x14ac:dyDescent="0.2">
      <c r="B109" s="23" t="s">
        <v>153</v>
      </c>
      <c r="C109" s="11">
        <v>1</v>
      </c>
      <c r="D109" s="12">
        <v>2</v>
      </c>
      <c r="E109" s="10" t="s">
        <v>160</v>
      </c>
      <c r="G109" s="47"/>
      <c r="H109" s="45">
        <f>(SUMIF(Classifica!$H$4:$H$23,B109,Classifica!$G$4:$G$23)=SUMIF(Classifica!$H$4:$H$23,E109,Classifica!$G$4:$G$23))*(C109&gt;D109)*2/1000+(SUMIF(Classifica!$H$4:$H$23,B109,Classifica!$G$4:$G$23)=SUMIF(Classifica!$H$4:$H$23,E109,Classifica!$G$4:$G$23))*(C109&lt;D109)*3/1000</f>
        <v>0</v>
      </c>
    </row>
    <row r="110" spans="2:8" ht="12.75" customHeight="1" x14ac:dyDescent="0.2">
      <c r="B110" s="23" t="s">
        <v>156</v>
      </c>
      <c r="C110" s="11">
        <v>2</v>
      </c>
      <c r="D110" s="12">
        <v>0</v>
      </c>
      <c r="E110" s="10" t="s">
        <v>146</v>
      </c>
      <c r="G110" s="47"/>
      <c r="H110" s="45">
        <f>(SUMIF(Classifica!$H$4:$H$23,B110,Classifica!$G$4:$G$23)=SUMIF(Classifica!$H$4:$H$23,E110,Classifica!$G$4:$G$23))*(C110&gt;D110)*2/1000+(SUMIF(Classifica!$H$4:$H$23,B110,Classifica!$G$4:$G$23)=SUMIF(Classifica!$H$4:$H$23,E110,Classifica!$G$4:$G$23))*(C110&lt;D110)*3/1000</f>
        <v>0</v>
      </c>
    </row>
    <row r="111" spans="2:8" ht="12.75" customHeight="1" thickBot="1" x14ac:dyDescent="0.25">
      <c r="B111" s="26" t="s">
        <v>149</v>
      </c>
      <c r="C111" s="15">
        <v>2</v>
      </c>
      <c r="D111" s="16">
        <v>2</v>
      </c>
      <c r="E111" s="14" t="s">
        <v>180</v>
      </c>
      <c r="G111" s="50"/>
      <c r="H111" s="45">
        <f>(SUMIF(Classifica!$H$4:$H$23,B111,Classifica!$G$4:$G$23)=SUMIF(Classifica!$H$4:$H$23,E111,Classifica!$G$4:$G$23))*(C111&gt;D111)*2/1000+(SUMIF(Classifica!$H$4:$H$23,B111,Classifica!$G$4:$G$23)=SUMIF(Classifica!$H$4:$H$23,E111,Classifica!$G$4:$G$23))*(C111&lt;D111)*3/1000</f>
        <v>0</v>
      </c>
    </row>
    <row r="112" spans="2:8" ht="12.75" customHeight="1" x14ac:dyDescent="0.2">
      <c r="B112" s="17" t="s">
        <v>146</v>
      </c>
      <c r="C112" s="18">
        <v>3</v>
      </c>
      <c r="D112" s="19">
        <v>2</v>
      </c>
      <c r="E112" s="20" t="s">
        <v>158</v>
      </c>
      <c r="G112" s="49"/>
      <c r="H112" s="45">
        <f>(SUMIF(Classifica!$H$4:$H$23,B112,Classifica!$G$4:$G$23)=SUMIF(Classifica!$H$4:$H$23,E112,Classifica!$G$4:$G$23))*(C112&gt;D112)*2/1000+(SUMIF(Classifica!$H$4:$H$23,B112,Classifica!$G$4:$G$23)=SUMIF(Classifica!$H$4:$H$23,E112,Classifica!$G$4:$G$23))*(C112&lt;D112)*3/1000</f>
        <v>0</v>
      </c>
    </row>
    <row r="113" spans="2:8" ht="12.75" customHeight="1" x14ac:dyDescent="0.2">
      <c r="B113" s="23" t="s">
        <v>148</v>
      </c>
      <c r="C113" s="11">
        <v>2</v>
      </c>
      <c r="D113" s="12">
        <v>1</v>
      </c>
      <c r="E113" s="13" t="s">
        <v>157</v>
      </c>
      <c r="G113" s="47"/>
      <c r="H113" s="45">
        <f>(SUMIF(Classifica!$H$4:$H$23,B113,Classifica!$G$4:$G$23)=SUMIF(Classifica!$H$4:$H$23,E113,Classifica!$G$4:$G$23))*(C113&gt;D113)*2/1000+(SUMIF(Classifica!$H$4:$H$23,B113,Classifica!$G$4:$G$23)=SUMIF(Classifica!$H$4:$H$23,E113,Classifica!$G$4:$G$23))*(C113&lt;D113)*3/1000</f>
        <v>0</v>
      </c>
    </row>
    <row r="114" spans="2:8" ht="12.75" customHeight="1" x14ac:dyDescent="0.2">
      <c r="B114" s="23" t="s">
        <v>147</v>
      </c>
      <c r="C114" s="11">
        <v>2</v>
      </c>
      <c r="D114" s="12">
        <v>0</v>
      </c>
      <c r="E114" s="10" t="s">
        <v>144</v>
      </c>
      <c r="G114" s="47"/>
      <c r="H114" s="45">
        <f>(SUMIF(Classifica!$H$4:$H$23,B114,Classifica!$G$4:$G$23)=SUMIF(Classifica!$H$4:$H$23,E114,Classifica!$G$4:$G$23))*(C114&gt;D114)*2/1000+(SUMIF(Classifica!$H$4:$H$23,B114,Classifica!$G$4:$G$23)=SUMIF(Classifica!$H$4:$H$23,E114,Classifica!$G$4:$G$23))*(C114&lt;D114)*3/1000</f>
        <v>0</v>
      </c>
    </row>
    <row r="115" spans="2:8" ht="12.75" customHeight="1" x14ac:dyDescent="0.2">
      <c r="B115" s="23" t="s">
        <v>182</v>
      </c>
      <c r="C115" s="11">
        <v>1</v>
      </c>
      <c r="D115" s="12">
        <v>1</v>
      </c>
      <c r="E115" s="10" t="s">
        <v>156</v>
      </c>
      <c r="G115" s="47"/>
      <c r="H115" s="45">
        <f>(SUMIF(Classifica!$H$4:$H$23,B115,Classifica!$G$4:$G$23)=SUMIF(Classifica!$H$4:$H$23,E115,Classifica!$G$4:$G$23))*(C115&gt;D115)*2/1000+(SUMIF(Classifica!$H$4:$H$23,B115,Classifica!$G$4:$G$23)=SUMIF(Classifica!$H$4:$H$23,E115,Classifica!$G$4:$G$23))*(C115&lt;D115)*3/1000</f>
        <v>0</v>
      </c>
    </row>
    <row r="116" spans="2:8" ht="12.75" customHeight="1" x14ac:dyDescent="0.2">
      <c r="B116" s="23" t="s">
        <v>154</v>
      </c>
      <c r="C116" s="11">
        <v>0</v>
      </c>
      <c r="D116" s="12">
        <v>1</v>
      </c>
      <c r="E116" s="10" t="s">
        <v>153</v>
      </c>
      <c r="G116" s="47" t="s">
        <v>27</v>
      </c>
      <c r="H116" s="45">
        <f>(SUMIF(Classifica!$H$4:$H$23,B116,Classifica!$G$4:$G$23)=SUMIF(Classifica!$H$4:$H$23,E116,Classifica!$G$4:$G$23))*(C116&gt;D116)*2/1000+(SUMIF(Classifica!$H$4:$H$23,B116,Classifica!$G$4:$G$23)=SUMIF(Classifica!$H$4:$H$23,E116,Classifica!$G$4:$G$23))*(C116&lt;D116)*3/1000</f>
        <v>3.0000000000000001E-3</v>
      </c>
    </row>
    <row r="117" spans="2:8" ht="12.75" customHeight="1" x14ac:dyDescent="0.2">
      <c r="B117" s="23" t="s">
        <v>160</v>
      </c>
      <c r="C117" s="11">
        <v>2</v>
      </c>
      <c r="D117" s="12">
        <v>1</v>
      </c>
      <c r="E117" s="10" t="s">
        <v>152</v>
      </c>
      <c r="G117" s="47" t="s">
        <v>16</v>
      </c>
      <c r="H117" s="45">
        <f>(SUMIF(Classifica!$H$4:$H$23,B117,Classifica!$G$4:$G$23)=SUMIF(Classifica!$H$4:$H$23,E117,Classifica!$G$4:$G$23))*(C117&gt;D117)*2/1000+(SUMIF(Classifica!$H$4:$H$23,B117,Classifica!$G$4:$G$23)=SUMIF(Classifica!$H$4:$H$23,E117,Classifica!$G$4:$G$23))*(C117&lt;D117)*3/1000</f>
        <v>0</v>
      </c>
    </row>
    <row r="118" spans="2:8" ht="12.75" customHeight="1" x14ac:dyDescent="0.2">
      <c r="B118" s="23" t="s">
        <v>162</v>
      </c>
      <c r="C118" s="11">
        <v>2</v>
      </c>
      <c r="D118" s="12">
        <v>2</v>
      </c>
      <c r="E118" s="10" t="s">
        <v>151</v>
      </c>
      <c r="G118" s="47"/>
      <c r="H118" s="45">
        <f>(SUMIF(Classifica!$H$4:$H$23,B118,Classifica!$G$4:$G$23)=SUMIF(Classifica!$H$4:$H$23,E118,Classifica!$G$4:$G$23))*(C118&gt;D118)*2/1000+(SUMIF(Classifica!$H$4:$H$23,B118,Classifica!$G$4:$G$23)=SUMIF(Classifica!$H$4:$H$23,E118,Classifica!$G$4:$G$23))*(C118&lt;D118)*3/1000</f>
        <v>0</v>
      </c>
    </row>
    <row r="119" spans="2:8" ht="12.75" customHeight="1" x14ac:dyDescent="0.2">
      <c r="B119" s="23" t="s">
        <v>180</v>
      </c>
      <c r="C119" s="11">
        <v>1</v>
      </c>
      <c r="D119" s="12">
        <v>1</v>
      </c>
      <c r="E119" s="10" t="s">
        <v>159</v>
      </c>
      <c r="G119" s="47"/>
      <c r="H119" s="45">
        <f>(SUMIF(Classifica!$H$4:$H$23,B119,Classifica!$G$4:$G$23)=SUMIF(Classifica!$H$4:$H$23,E119,Classifica!$G$4:$G$23))*(C119&gt;D119)*2/1000+(SUMIF(Classifica!$H$4:$H$23,B119,Classifica!$G$4:$G$23)=SUMIF(Classifica!$H$4:$H$23,E119,Classifica!$G$4:$G$23))*(C119&lt;D119)*3/1000</f>
        <v>0</v>
      </c>
    </row>
    <row r="120" spans="2:8" ht="12.75" customHeight="1" x14ac:dyDescent="0.2">
      <c r="B120" s="23" t="s">
        <v>155</v>
      </c>
      <c r="C120" s="11">
        <v>3</v>
      </c>
      <c r="D120" s="12">
        <v>3</v>
      </c>
      <c r="E120" s="10" t="s">
        <v>149</v>
      </c>
      <c r="G120" s="47"/>
      <c r="H120" s="45">
        <f>(SUMIF(Classifica!$H$4:$H$23,B120,Classifica!$G$4:$G$23)=SUMIF(Classifica!$H$4:$H$23,E120,Classifica!$G$4:$G$23))*(C120&gt;D120)*2/1000+(SUMIF(Classifica!$H$4:$H$23,B120,Classifica!$G$4:$G$23)=SUMIF(Classifica!$H$4:$H$23,E120,Classifica!$G$4:$G$23))*(C120&lt;D120)*3/1000</f>
        <v>0</v>
      </c>
    </row>
    <row r="121" spans="2:8" ht="12.75" customHeight="1" thickBot="1" x14ac:dyDescent="0.25">
      <c r="B121" s="26" t="s">
        <v>150</v>
      </c>
      <c r="C121" s="15">
        <v>1</v>
      </c>
      <c r="D121" s="16">
        <v>1</v>
      </c>
      <c r="E121" s="14" t="s">
        <v>161</v>
      </c>
      <c r="G121" s="50"/>
      <c r="H121" s="45">
        <f>(SUMIF(Classifica!$H$4:$H$23,B121,Classifica!$G$4:$G$23)=SUMIF(Classifica!$H$4:$H$23,E121,Classifica!$G$4:$G$23))*(C121&gt;D121)*2/1000+(SUMIF(Classifica!$H$4:$H$23,B121,Classifica!$G$4:$G$23)=SUMIF(Classifica!$H$4:$H$23,E121,Classifica!$G$4:$G$23))*(C121&lt;D121)*3/1000</f>
        <v>0</v>
      </c>
    </row>
    <row r="122" spans="2:8" ht="12.75" customHeight="1" x14ac:dyDescent="0.2">
      <c r="B122" s="17" t="s">
        <v>152</v>
      </c>
      <c r="C122" s="18">
        <v>1</v>
      </c>
      <c r="D122" s="19">
        <v>0</v>
      </c>
      <c r="E122" s="20" t="s">
        <v>162</v>
      </c>
      <c r="G122" s="49"/>
      <c r="H122" s="45">
        <f>(SUMIF(Classifica!$H$4:$H$23,B122,Classifica!$G$4:$G$23)=SUMIF(Classifica!$H$4:$H$23,E122,Classifica!$G$4:$G$23))*(C122&gt;D122)*2/1000+(SUMIF(Classifica!$H$4:$H$23,B122,Classifica!$G$4:$G$23)=SUMIF(Classifica!$H$4:$H$23,E122,Classifica!$G$4:$G$23))*(C122&lt;D122)*3/1000</f>
        <v>0</v>
      </c>
    </row>
    <row r="123" spans="2:8" ht="12.75" customHeight="1" x14ac:dyDescent="0.2">
      <c r="B123" s="25" t="s">
        <v>156</v>
      </c>
      <c r="C123" s="11">
        <v>0</v>
      </c>
      <c r="D123" s="12">
        <v>2</v>
      </c>
      <c r="E123" s="10" t="s">
        <v>150</v>
      </c>
      <c r="G123" s="47"/>
      <c r="H123" s="45">
        <f>(SUMIF(Classifica!$H$4:$H$23,B123,Classifica!$G$4:$G$23)=SUMIF(Classifica!$H$4:$H$23,E123,Classifica!$G$4:$G$23))*(C123&gt;D123)*2/1000+(SUMIF(Classifica!$H$4:$H$23,B123,Classifica!$G$4:$G$23)=SUMIF(Classifica!$H$4:$H$23,E123,Classifica!$G$4:$G$23))*(C123&lt;D123)*3/1000</f>
        <v>0</v>
      </c>
    </row>
    <row r="124" spans="2:8" ht="12.75" customHeight="1" x14ac:dyDescent="0.2">
      <c r="B124" s="23" t="s">
        <v>158</v>
      </c>
      <c r="C124" s="11">
        <v>0</v>
      </c>
      <c r="D124" s="12">
        <v>1</v>
      </c>
      <c r="E124" s="10" t="s">
        <v>147</v>
      </c>
      <c r="G124" s="47"/>
      <c r="H124" s="45">
        <f>(SUMIF(Classifica!$H$4:$H$23,B124,Classifica!$G$4:$G$23)=SUMIF(Classifica!$H$4:$H$23,E124,Classifica!$G$4:$G$23))*(C124&gt;D124)*2/1000+(SUMIF(Classifica!$H$4:$H$23,B124,Classifica!$G$4:$G$23)=SUMIF(Classifica!$H$4:$H$23,E124,Classifica!$G$4:$G$23))*(C124&lt;D124)*3/1000</f>
        <v>0</v>
      </c>
    </row>
    <row r="125" spans="2:8" ht="12.75" customHeight="1" x14ac:dyDescent="0.2">
      <c r="B125" s="23" t="s">
        <v>160</v>
      </c>
      <c r="C125" s="11">
        <v>1</v>
      </c>
      <c r="D125" s="12">
        <v>0</v>
      </c>
      <c r="E125" s="10" t="s">
        <v>146</v>
      </c>
      <c r="G125" s="47"/>
      <c r="H125" s="45">
        <f>(SUMIF(Classifica!$H$4:$H$23,B125,Classifica!$G$4:$G$23)=SUMIF(Classifica!$H$4:$H$23,E125,Classifica!$G$4:$G$23))*(C125&gt;D125)*2/1000+(SUMIF(Classifica!$H$4:$H$23,B125,Classifica!$G$4:$G$23)=SUMIF(Classifica!$H$4:$H$23,E125,Classifica!$G$4:$G$23))*(C125&lt;D125)*3/1000</f>
        <v>0</v>
      </c>
    </row>
    <row r="126" spans="2:8" ht="12.75" customHeight="1" x14ac:dyDescent="0.2">
      <c r="B126" s="23" t="s">
        <v>149</v>
      </c>
      <c r="C126" s="11">
        <v>3</v>
      </c>
      <c r="D126" s="12">
        <v>0</v>
      </c>
      <c r="E126" s="10" t="s">
        <v>151</v>
      </c>
      <c r="G126" s="47" t="s">
        <v>28</v>
      </c>
      <c r="H126" s="45">
        <f>(SUMIF(Classifica!$H$4:$H$23,B126,Classifica!$G$4:$G$23)=SUMIF(Classifica!$H$4:$H$23,E126,Classifica!$G$4:$G$23))*(C126&gt;D126)*2/1000+(SUMIF(Classifica!$H$4:$H$23,B126,Classifica!$G$4:$G$23)=SUMIF(Classifica!$H$4:$H$23,E126,Classifica!$G$4:$G$23))*(C126&lt;D126)*3/1000</f>
        <v>0</v>
      </c>
    </row>
    <row r="127" spans="2:8" ht="12.75" customHeight="1" x14ac:dyDescent="0.2">
      <c r="B127" s="23" t="s">
        <v>157</v>
      </c>
      <c r="C127" s="11">
        <v>2</v>
      </c>
      <c r="D127" s="12">
        <v>1</v>
      </c>
      <c r="E127" s="10" t="s">
        <v>155</v>
      </c>
      <c r="G127" s="47" t="s">
        <v>16</v>
      </c>
      <c r="H127" s="45">
        <f>(SUMIF(Classifica!$H$4:$H$23,B127,Classifica!$G$4:$G$23)=SUMIF(Classifica!$H$4:$H$23,E127,Classifica!$G$4:$G$23))*(C127&gt;D127)*2/1000+(SUMIF(Classifica!$H$4:$H$23,B127,Classifica!$G$4:$G$23)=SUMIF(Classifica!$H$4:$H$23,E127,Classifica!$G$4:$G$23))*(C127&lt;D127)*3/1000</f>
        <v>0</v>
      </c>
    </row>
    <row r="128" spans="2:8" ht="12.75" customHeight="1" x14ac:dyDescent="0.2">
      <c r="B128" s="23" t="s">
        <v>159</v>
      </c>
      <c r="C128" s="11">
        <v>1</v>
      </c>
      <c r="D128" s="12">
        <v>1</v>
      </c>
      <c r="E128" s="10" t="s">
        <v>148</v>
      </c>
      <c r="G128" s="47"/>
      <c r="H128" s="45">
        <f>(SUMIF(Classifica!$H$4:$H$23,B128,Classifica!$G$4:$G$23)=SUMIF(Classifica!$H$4:$H$23,E128,Classifica!$G$4:$G$23))*(C128&gt;D128)*2/1000+(SUMIF(Classifica!$H$4:$H$23,B128,Classifica!$G$4:$G$23)=SUMIF(Classifica!$H$4:$H$23,E128,Classifica!$G$4:$G$23))*(C128&lt;D128)*3/1000</f>
        <v>0</v>
      </c>
    </row>
    <row r="129" spans="2:8" ht="12.75" customHeight="1" x14ac:dyDescent="0.2">
      <c r="B129" s="23" t="s">
        <v>161</v>
      </c>
      <c r="C129" s="11">
        <v>0</v>
      </c>
      <c r="D129" s="12">
        <v>1</v>
      </c>
      <c r="E129" s="10" t="s">
        <v>154</v>
      </c>
      <c r="G129" s="47"/>
      <c r="H129" s="45">
        <f>(SUMIF(Classifica!$H$4:$H$23,B129,Classifica!$G$4:$G$23)=SUMIF(Classifica!$H$4:$H$23,E129,Classifica!$G$4:$G$23))*(C129&gt;D129)*2/1000+(SUMIF(Classifica!$H$4:$H$23,B129,Classifica!$G$4:$G$23)=SUMIF(Classifica!$H$4:$H$23,E129,Classifica!$G$4:$G$23))*(C129&lt;D129)*3/1000</f>
        <v>0</v>
      </c>
    </row>
    <row r="130" spans="2:8" ht="12.75" customHeight="1" x14ac:dyDescent="0.2">
      <c r="B130" s="23" t="s">
        <v>144</v>
      </c>
      <c r="C130" s="11">
        <v>2</v>
      </c>
      <c r="D130" s="12">
        <v>1</v>
      </c>
      <c r="E130" s="10" t="s">
        <v>182</v>
      </c>
      <c r="G130" s="47"/>
      <c r="H130" s="45">
        <f>(SUMIF(Classifica!$H$4:$H$23,B130,Classifica!$G$4:$G$23)=SUMIF(Classifica!$H$4:$H$23,E130,Classifica!$G$4:$G$23))*(C130&gt;D130)*2/1000+(SUMIF(Classifica!$H$4:$H$23,B130,Classifica!$G$4:$G$23)=SUMIF(Classifica!$H$4:$H$23,E130,Classifica!$G$4:$G$23))*(C130&lt;D130)*3/1000</f>
        <v>0</v>
      </c>
    </row>
    <row r="131" spans="2:8" ht="12.75" customHeight="1" thickBot="1" x14ac:dyDescent="0.25">
      <c r="B131" s="26" t="s">
        <v>153</v>
      </c>
      <c r="C131" s="15">
        <v>2</v>
      </c>
      <c r="D131" s="16">
        <v>0</v>
      </c>
      <c r="E131" s="14" t="s">
        <v>180</v>
      </c>
      <c r="G131" s="50"/>
      <c r="H131" s="45">
        <f>(SUMIF(Classifica!$H$4:$H$23,B131,Classifica!$G$4:$G$23)=SUMIF(Classifica!$H$4:$H$23,E131,Classifica!$G$4:$G$23))*(C131&gt;D131)*2/1000+(SUMIF(Classifica!$H$4:$H$23,B131,Classifica!$G$4:$G$23)=SUMIF(Classifica!$H$4:$H$23,E131,Classifica!$G$4:$G$23))*(C131&lt;D131)*3/1000</f>
        <v>0</v>
      </c>
    </row>
    <row r="132" spans="2:8" ht="12.75" customHeight="1" x14ac:dyDescent="0.2">
      <c r="B132" s="17" t="s">
        <v>148</v>
      </c>
      <c r="C132" s="18">
        <v>2</v>
      </c>
      <c r="D132" s="19">
        <v>1</v>
      </c>
      <c r="E132" s="20" t="s">
        <v>161</v>
      </c>
      <c r="G132" s="49"/>
      <c r="H132" s="45">
        <f>(SUMIF(Classifica!$H$4:$H$23,B132,Classifica!$G$4:$G$23)=SUMIF(Classifica!$H$4:$H$23,E132,Classifica!$G$4:$G$23))*(C132&gt;D132)*2/1000+(SUMIF(Classifica!$H$4:$H$23,B132,Classifica!$G$4:$G$23)=SUMIF(Classifica!$H$4:$H$23,E132,Classifica!$G$4:$G$23))*(C132&lt;D132)*3/1000</f>
        <v>0</v>
      </c>
    </row>
    <row r="133" spans="2:8" ht="12.75" customHeight="1" x14ac:dyDescent="0.2">
      <c r="B133" s="17" t="s">
        <v>147</v>
      </c>
      <c r="C133" s="11">
        <v>3</v>
      </c>
      <c r="D133" s="12">
        <v>0</v>
      </c>
      <c r="E133" s="20" t="s">
        <v>152</v>
      </c>
      <c r="G133" s="47"/>
      <c r="H133" s="45">
        <f>(SUMIF(Classifica!$H$4:$H$23,B133,Classifica!$G$4:$G$23)=SUMIF(Classifica!$H$4:$H$23,E133,Classifica!$G$4:$G$23))*(C133&gt;D133)*2/1000+(SUMIF(Classifica!$H$4:$H$23,B133,Classifica!$G$4:$G$23)=SUMIF(Classifica!$H$4:$H$23,E133,Classifica!$G$4:$G$23))*(C133&lt;D133)*3/1000</f>
        <v>0</v>
      </c>
    </row>
    <row r="134" spans="2:8" ht="12.75" customHeight="1" x14ac:dyDescent="0.2">
      <c r="B134" s="17" t="s">
        <v>182</v>
      </c>
      <c r="C134" s="11">
        <v>1</v>
      </c>
      <c r="D134" s="12">
        <v>0</v>
      </c>
      <c r="E134" s="20" t="s">
        <v>158</v>
      </c>
      <c r="G134" s="47"/>
      <c r="H134" s="45">
        <f>(SUMIF(Classifica!$H$4:$H$23,B134,Classifica!$G$4:$G$23)=SUMIF(Classifica!$H$4:$H$23,E134,Classifica!$G$4:$G$23))*(C134&gt;D134)*2/1000+(SUMIF(Classifica!$H$4:$H$23,B134,Classifica!$G$4:$G$23)=SUMIF(Classifica!$H$4:$H$23,E134,Classifica!$G$4:$G$23))*(C134&lt;D134)*3/1000</f>
        <v>0</v>
      </c>
    </row>
    <row r="135" spans="2:8" ht="12.75" customHeight="1" x14ac:dyDescent="0.2">
      <c r="B135" s="17" t="s">
        <v>150</v>
      </c>
      <c r="C135" s="11">
        <v>2</v>
      </c>
      <c r="D135" s="12">
        <v>3</v>
      </c>
      <c r="E135" s="20" t="s">
        <v>159</v>
      </c>
      <c r="G135" s="47"/>
      <c r="H135" s="45">
        <f>(SUMIF(Classifica!$H$4:$H$23,B135,Classifica!$G$4:$G$23)=SUMIF(Classifica!$H$4:$H$23,E135,Classifica!$G$4:$G$23))*(C135&gt;D135)*2/1000+(SUMIF(Classifica!$H$4:$H$23,B135,Classifica!$G$4:$G$23)=SUMIF(Classifica!$H$4:$H$23,E135,Classifica!$G$4:$G$23))*(C135&lt;D135)*3/1000</f>
        <v>0</v>
      </c>
    </row>
    <row r="136" spans="2:8" ht="12.75" customHeight="1" x14ac:dyDescent="0.2">
      <c r="B136" s="17" t="s">
        <v>154</v>
      </c>
      <c r="C136" s="11">
        <v>2</v>
      </c>
      <c r="D136" s="12">
        <v>1</v>
      </c>
      <c r="E136" s="20" t="s">
        <v>156</v>
      </c>
      <c r="G136" s="47" t="s">
        <v>29</v>
      </c>
      <c r="H136" s="45">
        <f>(SUMIF(Classifica!$H$4:$H$23,B136,Classifica!$G$4:$G$23)=SUMIF(Classifica!$H$4:$H$23,E136,Classifica!$G$4:$G$23))*(C136&gt;D136)*2/1000+(SUMIF(Classifica!$H$4:$H$23,B136,Classifica!$G$4:$G$23)=SUMIF(Classifica!$H$4:$H$23,E136,Classifica!$G$4:$G$23))*(C136&lt;D136)*3/1000</f>
        <v>0</v>
      </c>
    </row>
    <row r="137" spans="2:8" ht="12.75" customHeight="1" x14ac:dyDescent="0.2">
      <c r="B137" s="17" t="s">
        <v>151</v>
      </c>
      <c r="C137" s="11">
        <v>0</v>
      </c>
      <c r="D137" s="12">
        <v>0</v>
      </c>
      <c r="E137" s="20" t="s">
        <v>153</v>
      </c>
      <c r="G137" s="47" t="s">
        <v>16</v>
      </c>
      <c r="H137" s="45">
        <f>(SUMIF(Classifica!$H$4:$H$23,B137,Classifica!$G$4:$G$23)=SUMIF(Classifica!$H$4:$H$23,E137,Classifica!$G$4:$G$23))*(C137&gt;D137)*2/1000+(SUMIF(Classifica!$H$4:$H$23,B137,Classifica!$G$4:$G$23)=SUMIF(Classifica!$H$4:$H$23,E137,Classifica!$G$4:$G$23))*(C137&lt;D137)*3/1000</f>
        <v>0</v>
      </c>
    </row>
    <row r="138" spans="2:8" ht="12.75" customHeight="1" x14ac:dyDescent="0.2">
      <c r="B138" s="17" t="s">
        <v>146</v>
      </c>
      <c r="C138" s="11">
        <v>1</v>
      </c>
      <c r="D138" s="12">
        <v>1</v>
      </c>
      <c r="E138" s="20" t="s">
        <v>149</v>
      </c>
      <c r="G138" s="47"/>
      <c r="H138" s="45">
        <f>(SUMIF(Classifica!$H$4:$H$23,B138,Classifica!$G$4:$G$23)=SUMIF(Classifica!$H$4:$H$23,E138,Classifica!$G$4:$G$23))*(C138&gt;D138)*2/1000+(SUMIF(Classifica!$H$4:$H$23,B138,Classifica!$G$4:$G$23)=SUMIF(Classifica!$H$4:$H$23,E138,Classifica!$G$4:$G$23))*(C138&lt;D138)*3/1000</f>
        <v>0</v>
      </c>
    </row>
    <row r="139" spans="2:8" ht="12.75" customHeight="1" x14ac:dyDescent="0.2">
      <c r="B139" s="17" t="s">
        <v>155</v>
      </c>
      <c r="C139" s="11">
        <v>1</v>
      </c>
      <c r="D139" s="12">
        <v>3</v>
      </c>
      <c r="E139" s="20" t="s">
        <v>144</v>
      </c>
      <c r="G139" s="47"/>
      <c r="H139" s="45">
        <f>(SUMIF(Classifica!$H$4:$H$23,B139,Classifica!$G$4:$G$23)=SUMIF(Classifica!$H$4:$H$23,E139,Classifica!$G$4:$G$23))*(C139&gt;D139)*2/1000+(SUMIF(Classifica!$H$4:$H$23,B139,Classifica!$G$4:$G$23)=SUMIF(Classifica!$H$4:$H$23,E139,Classifica!$G$4:$G$23))*(C139&lt;D139)*3/1000</f>
        <v>0</v>
      </c>
    </row>
    <row r="140" spans="2:8" ht="12.75" customHeight="1" x14ac:dyDescent="0.2">
      <c r="B140" s="17" t="s">
        <v>180</v>
      </c>
      <c r="C140" s="11">
        <v>3</v>
      </c>
      <c r="D140" s="12">
        <v>0</v>
      </c>
      <c r="E140" s="20" t="s">
        <v>157</v>
      </c>
      <c r="G140" s="47"/>
      <c r="H140" s="45">
        <f>(SUMIF(Classifica!$H$4:$H$23,B140,Classifica!$G$4:$G$23)=SUMIF(Classifica!$H$4:$H$23,E140,Classifica!$G$4:$G$23))*(C140&gt;D140)*2/1000+(SUMIF(Classifica!$H$4:$H$23,B140,Classifica!$G$4:$G$23)=SUMIF(Classifica!$H$4:$H$23,E140,Classifica!$G$4:$G$23))*(C140&lt;D140)*3/1000</f>
        <v>0</v>
      </c>
    </row>
    <row r="141" spans="2:8" ht="12.75" customHeight="1" thickBot="1" x14ac:dyDescent="0.25">
      <c r="B141" s="28" t="s">
        <v>162</v>
      </c>
      <c r="C141" s="15">
        <v>2</v>
      </c>
      <c r="D141" s="16">
        <v>3</v>
      </c>
      <c r="E141" s="14" t="s">
        <v>160</v>
      </c>
      <c r="G141" s="50"/>
      <c r="H141" s="45">
        <f>(SUMIF(Classifica!$H$4:$H$23,B141,Classifica!$G$4:$G$23)=SUMIF(Classifica!$H$4:$H$23,E141,Classifica!$G$4:$G$23))*(C141&gt;D141)*2/1000+(SUMIF(Classifica!$H$4:$H$23,B141,Classifica!$G$4:$G$23)=SUMIF(Classifica!$H$4:$H$23,E141,Classifica!$G$4:$G$23))*(C141&lt;D141)*3/1000</f>
        <v>0</v>
      </c>
    </row>
    <row r="142" spans="2:8" ht="12.75" customHeight="1" x14ac:dyDescent="0.2">
      <c r="B142" s="17" t="s">
        <v>159</v>
      </c>
      <c r="C142" s="18">
        <v>2</v>
      </c>
      <c r="D142" s="29">
        <v>0</v>
      </c>
      <c r="E142" s="20" t="s">
        <v>155</v>
      </c>
      <c r="G142" s="49"/>
      <c r="H142" s="45">
        <f>(SUMIF(Classifica!$H$4:$H$23,B142,Classifica!$G$4:$G$23)=SUMIF(Classifica!$H$4:$H$23,E142,Classifica!$G$4:$G$23))*(C142&gt;D142)*2/1000+(SUMIF(Classifica!$H$4:$H$23,B142,Classifica!$G$4:$G$23)=SUMIF(Classifica!$H$4:$H$23,E142,Classifica!$G$4:$G$23))*(C142&lt;D142)*3/1000</f>
        <v>0</v>
      </c>
    </row>
    <row r="143" spans="2:8" ht="12.75" customHeight="1" x14ac:dyDescent="0.2">
      <c r="B143" s="23" t="s">
        <v>161</v>
      </c>
      <c r="C143" s="11">
        <v>4</v>
      </c>
      <c r="D143" s="30">
        <v>0</v>
      </c>
      <c r="E143" s="10" t="s">
        <v>157</v>
      </c>
      <c r="G143" s="47"/>
      <c r="H143" s="45">
        <f>(SUMIF(Classifica!$H$4:$H$23,B143,Classifica!$G$4:$G$23)=SUMIF(Classifica!$H$4:$H$23,E143,Classifica!$G$4:$G$23))*(C143&gt;D143)*2/1000+(SUMIF(Classifica!$H$4:$H$23,B143,Classifica!$G$4:$G$23)=SUMIF(Classifica!$H$4:$H$23,E143,Classifica!$G$4:$G$23))*(C143&lt;D143)*3/1000</f>
        <v>0</v>
      </c>
    </row>
    <row r="144" spans="2:8" ht="12.75" customHeight="1" x14ac:dyDescent="0.2">
      <c r="B144" s="25" t="s">
        <v>144</v>
      </c>
      <c r="C144" s="11">
        <v>1</v>
      </c>
      <c r="D144" s="30">
        <v>0</v>
      </c>
      <c r="E144" s="10" t="s">
        <v>151</v>
      </c>
      <c r="G144" s="47"/>
      <c r="H144" s="45">
        <f>(SUMIF(Classifica!$H$4:$H$23,B144,Classifica!$G$4:$G$23)=SUMIF(Classifica!$H$4:$H$23,E144,Classifica!$G$4:$G$23))*(C144&gt;D144)*2/1000+(SUMIF(Classifica!$H$4:$H$23,B144,Classifica!$G$4:$G$23)=SUMIF(Classifica!$H$4:$H$23,E144,Classifica!$G$4:$G$23))*(C144&lt;D144)*3/1000</f>
        <v>0</v>
      </c>
    </row>
    <row r="145" spans="2:8" ht="12.75" customHeight="1" x14ac:dyDescent="0.2">
      <c r="B145" s="23" t="s">
        <v>182</v>
      </c>
      <c r="C145" s="11">
        <v>2</v>
      </c>
      <c r="D145" s="30">
        <v>0</v>
      </c>
      <c r="E145" s="10" t="s">
        <v>154</v>
      </c>
      <c r="G145" s="47"/>
      <c r="H145" s="45">
        <f>(SUMIF(Classifica!$H$4:$H$23,B145,Classifica!$G$4:$G$23)=SUMIF(Classifica!$H$4:$H$23,E145,Classifica!$G$4:$G$23))*(C145&gt;D145)*2/1000+(SUMIF(Classifica!$H$4:$H$23,B145,Classifica!$G$4:$G$23)=SUMIF(Classifica!$H$4:$H$23,E145,Classifica!$G$4:$G$23))*(C145&lt;D145)*3/1000</f>
        <v>0</v>
      </c>
    </row>
    <row r="146" spans="2:8" ht="12.75" customHeight="1" x14ac:dyDescent="0.2">
      <c r="B146" s="23" t="s">
        <v>152</v>
      </c>
      <c r="C146" s="11">
        <v>0</v>
      </c>
      <c r="D146" s="30">
        <v>0</v>
      </c>
      <c r="E146" s="10" t="s">
        <v>148</v>
      </c>
      <c r="G146" s="47" t="s">
        <v>30</v>
      </c>
      <c r="H146" s="45">
        <f>(SUMIF(Classifica!$H$4:$H$23,B146,Classifica!$G$4:$G$23)=SUMIF(Classifica!$H$4:$H$23,E146,Classifica!$G$4:$G$23))*(C146&gt;D146)*2/1000+(SUMIF(Classifica!$H$4:$H$23,B146,Classifica!$G$4:$G$23)=SUMIF(Classifica!$H$4:$H$23,E146,Classifica!$G$4:$G$23))*(C146&lt;D146)*3/1000</f>
        <v>0</v>
      </c>
    </row>
    <row r="147" spans="2:8" ht="12.75" customHeight="1" x14ac:dyDescent="0.2">
      <c r="B147" s="23" t="s">
        <v>146</v>
      </c>
      <c r="C147" s="11">
        <v>0</v>
      </c>
      <c r="D147" s="30">
        <v>1</v>
      </c>
      <c r="E147" s="10" t="s">
        <v>162</v>
      </c>
      <c r="G147" s="47" t="s">
        <v>16</v>
      </c>
      <c r="H147" s="45">
        <f>(SUMIF(Classifica!$H$4:$H$23,B147,Classifica!$G$4:$G$23)=SUMIF(Classifica!$H$4:$H$23,E147,Classifica!$G$4:$G$23))*(C147&gt;D147)*2/1000+(SUMIF(Classifica!$H$4:$H$23,B147,Classifica!$G$4:$G$23)=SUMIF(Classifica!$H$4:$H$23,E147,Classifica!$G$4:$G$23))*(C147&lt;D147)*3/1000</f>
        <v>0</v>
      </c>
    </row>
    <row r="148" spans="2:8" ht="12.75" customHeight="1" x14ac:dyDescent="0.2">
      <c r="B148" s="23" t="s">
        <v>158</v>
      </c>
      <c r="C148" s="11">
        <v>1</v>
      </c>
      <c r="D148" s="30">
        <v>1</v>
      </c>
      <c r="E148" s="10" t="s">
        <v>150</v>
      </c>
      <c r="G148" s="47"/>
      <c r="H148" s="45">
        <f>(SUMIF(Classifica!$H$4:$H$23,B148,Classifica!$G$4:$G$23)=SUMIF(Classifica!$H$4:$H$23,E148,Classifica!$G$4:$G$23))*(C148&gt;D148)*2/1000+(SUMIF(Classifica!$H$4:$H$23,B148,Classifica!$G$4:$G$23)=SUMIF(Classifica!$H$4:$H$23,E148,Classifica!$G$4:$G$23))*(C148&lt;D148)*3/1000</f>
        <v>0</v>
      </c>
    </row>
    <row r="149" spans="2:8" ht="12.75" customHeight="1" x14ac:dyDescent="0.2">
      <c r="B149" s="23" t="s">
        <v>160</v>
      </c>
      <c r="C149" s="11">
        <v>0</v>
      </c>
      <c r="D149" s="30">
        <v>3</v>
      </c>
      <c r="E149" s="10" t="s">
        <v>147</v>
      </c>
      <c r="G149" s="47"/>
      <c r="H149" s="45">
        <f>(SUMIF(Classifica!$H$4:$H$23,B149,Classifica!$G$4:$G$23)=SUMIF(Classifica!$H$4:$H$23,E149,Classifica!$G$4:$G$23))*(C149&gt;D149)*2/1000+(SUMIF(Classifica!$H$4:$H$23,B149,Classifica!$G$4:$G$23)=SUMIF(Classifica!$H$4:$H$23,E149,Classifica!$G$4:$G$23))*(C149&lt;D149)*3/1000</f>
        <v>0</v>
      </c>
    </row>
    <row r="150" spans="2:8" ht="12.75" customHeight="1" x14ac:dyDescent="0.2">
      <c r="B150" s="23" t="s">
        <v>153</v>
      </c>
      <c r="C150" s="11">
        <v>0</v>
      </c>
      <c r="D150" s="30">
        <v>0</v>
      </c>
      <c r="E150" s="10" t="s">
        <v>149</v>
      </c>
      <c r="G150" s="47"/>
      <c r="H150" s="45">
        <f>(SUMIF(Classifica!$H$4:$H$23,B150,Classifica!$G$4:$G$23)=SUMIF(Classifica!$H$4:$H$23,E150,Classifica!$G$4:$G$23))*(C150&gt;D150)*2/1000+(SUMIF(Classifica!$H$4:$H$23,B150,Classifica!$G$4:$G$23)=SUMIF(Classifica!$H$4:$H$23,E150,Classifica!$G$4:$G$23))*(C150&lt;D150)*3/1000</f>
        <v>0</v>
      </c>
    </row>
    <row r="151" spans="2:8" ht="12.75" customHeight="1" thickBot="1" x14ac:dyDescent="0.25">
      <c r="B151" s="26" t="s">
        <v>156</v>
      </c>
      <c r="C151" s="31">
        <v>1</v>
      </c>
      <c r="D151" s="32">
        <v>0</v>
      </c>
      <c r="E151" s="14" t="s">
        <v>180</v>
      </c>
      <c r="G151" s="50"/>
      <c r="H151" s="45">
        <f>(SUMIF(Classifica!$H$4:$H$23,B151,Classifica!$G$4:$G$23)=SUMIF(Classifica!$H$4:$H$23,E151,Classifica!$G$4:$G$23))*(C151&gt;D151)*2/1000+(SUMIF(Classifica!$H$4:$H$23,B151,Classifica!$G$4:$G$23)=SUMIF(Classifica!$H$4:$H$23,E151,Classifica!$G$4:$G$23))*(C151&lt;D151)*3/1000</f>
        <v>0</v>
      </c>
    </row>
    <row r="152" spans="2:8" ht="12.75" customHeight="1" x14ac:dyDescent="0.2">
      <c r="B152" s="17" t="s">
        <v>148</v>
      </c>
      <c r="C152" s="18">
        <v>1</v>
      </c>
      <c r="D152" s="19">
        <v>0</v>
      </c>
      <c r="E152" s="20" t="s">
        <v>158</v>
      </c>
      <c r="G152" s="49"/>
      <c r="H152" s="45">
        <f>(SUMIF(Classifica!$H$4:$H$23,B152,Classifica!$G$4:$G$23)=SUMIF(Classifica!$H$4:$H$23,E152,Classifica!$G$4:$G$23))*(C152&gt;D152)*2/1000+(SUMIF(Classifica!$H$4:$H$23,B152,Classifica!$G$4:$G$23)=SUMIF(Classifica!$H$4:$H$23,E152,Classifica!$G$4:$G$23))*(C152&lt;D152)*3/1000</f>
        <v>0</v>
      </c>
    </row>
    <row r="153" spans="2:8" ht="12.75" customHeight="1" x14ac:dyDescent="0.2">
      <c r="B153" s="17" t="s">
        <v>150</v>
      </c>
      <c r="C153" s="11">
        <v>1</v>
      </c>
      <c r="D153" s="12">
        <v>0</v>
      </c>
      <c r="E153" s="20" t="s">
        <v>146</v>
      </c>
      <c r="G153" s="47"/>
      <c r="H153" s="45">
        <f>(SUMIF(Classifica!$H$4:$H$23,B153,Classifica!$G$4:$G$23)=SUMIF(Classifica!$H$4:$H$23,E153,Classifica!$G$4:$G$23))*(C153&gt;D153)*2/1000+(SUMIF(Classifica!$H$4:$H$23,B153,Classifica!$G$4:$G$23)=SUMIF(Classifica!$H$4:$H$23,E153,Classifica!$G$4:$G$23))*(C153&lt;D153)*3/1000</f>
        <v>0</v>
      </c>
    </row>
    <row r="154" spans="2:8" ht="12.75" customHeight="1" x14ac:dyDescent="0.2">
      <c r="B154" s="17" t="s">
        <v>147</v>
      </c>
      <c r="C154" s="11">
        <v>3</v>
      </c>
      <c r="D154" s="12">
        <v>0</v>
      </c>
      <c r="E154" s="20" t="s">
        <v>154</v>
      </c>
      <c r="G154" s="47"/>
      <c r="H154" s="45">
        <f>(SUMIF(Classifica!$H$4:$H$23,B154,Classifica!$G$4:$G$23)=SUMIF(Classifica!$H$4:$H$23,E154,Classifica!$G$4:$G$23))*(C154&gt;D154)*2/1000+(SUMIF(Classifica!$H$4:$H$23,B154,Classifica!$G$4:$G$23)=SUMIF(Classifica!$H$4:$H$23,E154,Classifica!$G$4:$G$23))*(C154&lt;D154)*3/1000</f>
        <v>0</v>
      </c>
    </row>
    <row r="155" spans="2:8" ht="12.75" customHeight="1" x14ac:dyDescent="0.2">
      <c r="B155" s="17" t="s">
        <v>151</v>
      </c>
      <c r="C155" s="11">
        <v>0</v>
      </c>
      <c r="D155" s="12">
        <v>0</v>
      </c>
      <c r="E155" s="20" t="s">
        <v>156</v>
      </c>
      <c r="G155" s="47"/>
      <c r="H155" s="45">
        <f>(SUMIF(Classifica!$H$4:$H$23,B155,Classifica!$G$4:$G$23)=SUMIF(Classifica!$H$4:$H$23,E155,Classifica!$G$4:$G$23))*(C155&gt;D155)*2/1000+(SUMIF(Classifica!$H$4:$H$23,B155,Classifica!$G$4:$G$23)=SUMIF(Classifica!$H$4:$H$23,E155,Classifica!$G$4:$G$23))*(C155&lt;D155)*3/1000</f>
        <v>0</v>
      </c>
    </row>
    <row r="156" spans="2:8" ht="12.75" customHeight="1" x14ac:dyDescent="0.2">
      <c r="B156" s="17" t="s">
        <v>157</v>
      </c>
      <c r="C156" s="11">
        <v>2</v>
      </c>
      <c r="D156" s="12">
        <v>2</v>
      </c>
      <c r="E156" s="20" t="s">
        <v>144</v>
      </c>
      <c r="G156" s="47" t="s">
        <v>31</v>
      </c>
      <c r="H156" s="45">
        <f>(SUMIF(Classifica!$H$4:$H$23,B156,Classifica!$G$4:$G$23)=SUMIF(Classifica!$H$4:$H$23,E156,Classifica!$G$4:$G$23))*(C156&gt;D156)*2/1000+(SUMIF(Classifica!$H$4:$H$23,B156,Classifica!$G$4:$G$23)=SUMIF(Classifica!$H$4:$H$23,E156,Classifica!$G$4:$G$23))*(C156&lt;D156)*3/1000</f>
        <v>0</v>
      </c>
    </row>
    <row r="157" spans="2:8" ht="12.75" customHeight="1" x14ac:dyDescent="0.2">
      <c r="B157" s="17" t="s">
        <v>161</v>
      </c>
      <c r="C157" s="11">
        <v>0</v>
      </c>
      <c r="D157" s="12">
        <v>0</v>
      </c>
      <c r="E157" s="20" t="s">
        <v>153</v>
      </c>
      <c r="G157" s="47" t="s">
        <v>16</v>
      </c>
      <c r="H157" s="45">
        <f>(SUMIF(Classifica!$H$4:$H$23,B157,Classifica!$G$4:$G$23)=SUMIF(Classifica!$H$4:$H$23,E157,Classifica!$G$4:$G$23))*(C157&gt;D157)*2/1000+(SUMIF(Classifica!$H$4:$H$23,B157,Classifica!$G$4:$G$23)=SUMIF(Classifica!$H$4:$H$23,E157,Classifica!$G$4:$G$23))*(C157&lt;D157)*3/1000</f>
        <v>0</v>
      </c>
    </row>
    <row r="158" spans="2:8" ht="12.75" customHeight="1" x14ac:dyDescent="0.2">
      <c r="B158" s="17" t="s">
        <v>149</v>
      </c>
      <c r="C158" s="11">
        <v>0</v>
      </c>
      <c r="D158" s="12">
        <v>0</v>
      </c>
      <c r="E158" s="20" t="s">
        <v>159</v>
      </c>
      <c r="G158" s="47"/>
      <c r="H158" s="45">
        <f>(SUMIF(Classifica!$H$4:$H$23,B158,Classifica!$G$4:$G$23)=SUMIF(Classifica!$H$4:$H$23,E158,Classifica!$G$4:$G$23))*(C158&gt;D158)*2/1000+(SUMIF(Classifica!$H$4:$H$23,B158,Classifica!$G$4:$G$23)=SUMIF(Classifica!$H$4:$H$23,E158,Classifica!$G$4:$G$23))*(C158&lt;D158)*3/1000</f>
        <v>0</v>
      </c>
    </row>
    <row r="159" spans="2:8" ht="12.75" customHeight="1" x14ac:dyDescent="0.2">
      <c r="B159" s="17" t="s">
        <v>162</v>
      </c>
      <c r="C159" s="11">
        <v>0</v>
      </c>
      <c r="D159" s="12">
        <v>0</v>
      </c>
      <c r="E159" s="20" t="s">
        <v>182</v>
      </c>
      <c r="G159" s="47"/>
      <c r="H159" s="45">
        <f>(SUMIF(Classifica!$H$4:$H$23,B159,Classifica!$G$4:$G$23)=SUMIF(Classifica!$H$4:$H$23,E159,Classifica!$G$4:$G$23))*(C159&gt;D159)*2/1000+(SUMIF(Classifica!$H$4:$H$23,B159,Classifica!$G$4:$G$23)=SUMIF(Classifica!$H$4:$H$23,E159,Classifica!$G$4:$G$23))*(C159&lt;D159)*3/1000</f>
        <v>0</v>
      </c>
    </row>
    <row r="160" spans="2:8" ht="12.75" customHeight="1" x14ac:dyDescent="0.2">
      <c r="B160" s="17" t="s">
        <v>180</v>
      </c>
      <c r="C160" s="11">
        <v>3</v>
      </c>
      <c r="D160" s="12">
        <v>2</v>
      </c>
      <c r="E160" s="20" t="s">
        <v>160</v>
      </c>
      <c r="G160" s="47"/>
      <c r="H160" s="45">
        <f>(SUMIF(Classifica!$H$4:$H$23,B160,Classifica!$G$4:$G$23)=SUMIF(Classifica!$H$4:$H$23,E160,Classifica!$G$4:$G$23))*(C160&gt;D160)*2/1000+(SUMIF(Classifica!$H$4:$H$23,B160,Classifica!$G$4:$G$23)=SUMIF(Classifica!$H$4:$H$23,E160,Classifica!$G$4:$G$23))*(C160&lt;D160)*3/1000</f>
        <v>0</v>
      </c>
    </row>
    <row r="161" spans="2:8" ht="12.75" customHeight="1" thickBot="1" x14ac:dyDescent="0.25">
      <c r="B161" s="28" t="s">
        <v>155</v>
      </c>
      <c r="C161" s="15">
        <v>0</v>
      </c>
      <c r="D161" s="16">
        <v>0</v>
      </c>
      <c r="E161" s="14" t="s">
        <v>152</v>
      </c>
      <c r="G161" s="50"/>
      <c r="H161" s="45">
        <f>(SUMIF(Classifica!$H$4:$H$23,B161,Classifica!$G$4:$G$23)=SUMIF(Classifica!$H$4:$H$23,E161,Classifica!$G$4:$G$23))*(C161&gt;D161)*2/1000+(SUMIF(Classifica!$H$4:$H$23,B161,Classifica!$G$4:$G$23)=SUMIF(Classifica!$H$4:$H$23,E161,Classifica!$G$4:$G$23))*(C161&lt;D161)*3/1000</f>
        <v>0</v>
      </c>
    </row>
    <row r="162" spans="2:8" ht="12.75" customHeight="1" x14ac:dyDescent="0.2">
      <c r="B162" s="17" t="s">
        <v>147</v>
      </c>
      <c r="C162" s="33">
        <v>4</v>
      </c>
      <c r="D162" s="29">
        <v>1</v>
      </c>
      <c r="E162" s="20" t="s">
        <v>180</v>
      </c>
      <c r="G162" s="49"/>
      <c r="H162" s="45">
        <f>(SUMIF(Classifica!$H$4:$H$23,B162,Classifica!$G$4:$G$23)=SUMIF(Classifica!$H$4:$H$23,E162,Classifica!$G$4:$G$23))*(C162&gt;D162)*2/1000+(SUMIF(Classifica!$H$4:$H$23,B162,Classifica!$G$4:$G$23)=SUMIF(Classifica!$H$4:$H$23,E162,Classifica!$G$4:$G$23))*(C162&lt;D162)*3/1000</f>
        <v>0</v>
      </c>
    </row>
    <row r="163" spans="2:8" ht="12.75" customHeight="1" x14ac:dyDescent="0.2">
      <c r="B163" s="23" t="s">
        <v>152</v>
      </c>
      <c r="C163" s="34">
        <v>0</v>
      </c>
      <c r="D163" s="30">
        <v>0</v>
      </c>
      <c r="E163" s="10" t="s">
        <v>151</v>
      </c>
      <c r="G163" s="47"/>
      <c r="H163" s="45">
        <f>(SUMIF(Classifica!$H$4:$H$23,B163,Classifica!$G$4:$G$23)=SUMIF(Classifica!$H$4:$H$23,E163,Classifica!$G$4:$G$23))*(C163&gt;D163)*2/1000+(SUMIF(Classifica!$H$4:$H$23,B163,Classifica!$G$4:$G$23)=SUMIF(Classifica!$H$4:$H$23,E163,Classifica!$G$4:$G$23))*(C163&lt;D163)*3/1000</f>
        <v>0</v>
      </c>
    </row>
    <row r="164" spans="2:8" ht="12.75" customHeight="1" x14ac:dyDescent="0.2">
      <c r="B164" s="23" t="s">
        <v>146</v>
      </c>
      <c r="C164" s="34">
        <v>0</v>
      </c>
      <c r="D164" s="30">
        <v>1</v>
      </c>
      <c r="E164" s="10" t="s">
        <v>148</v>
      </c>
      <c r="G164" s="47"/>
      <c r="H164" s="45">
        <f>(SUMIF(Classifica!$H$4:$H$23,B164,Classifica!$G$4:$G$23)=SUMIF(Classifica!$H$4:$H$23,E164,Classifica!$G$4:$G$23))*(C164&gt;D164)*2/1000+(SUMIF(Classifica!$H$4:$H$23,B164,Classifica!$G$4:$G$23)=SUMIF(Classifica!$H$4:$H$23,E164,Classifica!$G$4:$G$23))*(C164&lt;D164)*3/1000</f>
        <v>0</v>
      </c>
    </row>
    <row r="165" spans="2:8" ht="12.75" customHeight="1" x14ac:dyDescent="0.2">
      <c r="B165" s="25" t="s">
        <v>158</v>
      </c>
      <c r="C165" s="34">
        <v>2</v>
      </c>
      <c r="D165" s="30">
        <v>1</v>
      </c>
      <c r="E165" s="10" t="s">
        <v>155</v>
      </c>
      <c r="G165" s="47"/>
      <c r="H165" s="45">
        <f>(SUMIF(Classifica!$H$4:$H$23,B165,Classifica!$G$4:$G$23)=SUMIF(Classifica!$H$4:$H$23,E165,Classifica!$G$4:$G$23))*(C165&gt;D165)*2/1000+(SUMIF(Classifica!$H$4:$H$23,B165,Classifica!$G$4:$G$23)=SUMIF(Classifica!$H$4:$H$23,E165,Classifica!$G$4:$G$23))*(C165&lt;D165)*3/1000</f>
        <v>0</v>
      </c>
    </row>
    <row r="166" spans="2:8" ht="12.75" customHeight="1" x14ac:dyDescent="0.2">
      <c r="B166" s="23" t="s">
        <v>159</v>
      </c>
      <c r="C166" s="34">
        <v>0</v>
      </c>
      <c r="D166" s="30">
        <v>1</v>
      </c>
      <c r="E166" s="10" t="s">
        <v>144</v>
      </c>
      <c r="G166" s="47" t="s">
        <v>32</v>
      </c>
      <c r="H166" s="45">
        <f>(SUMIF(Classifica!$H$4:$H$23,B166,Classifica!$G$4:$G$23)=SUMIF(Classifica!$H$4:$H$23,E166,Classifica!$G$4:$G$23))*(C166&gt;D166)*2/1000+(SUMIF(Classifica!$H$4:$H$23,B166,Classifica!$G$4:$G$23)=SUMIF(Classifica!$H$4:$H$23,E166,Classifica!$G$4:$G$23))*(C166&lt;D166)*3/1000</f>
        <v>0</v>
      </c>
    </row>
    <row r="167" spans="2:8" ht="12.75" customHeight="1" x14ac:dyDescent="0.2">
      <c r="B167" s="23" t="s">
        <v>182</v>
      </c>
      <c r="C167" s="34">
        <v>0</v>
      </c>
      <c r="D167" s="30">
        <v>1</v>
      </c>
      <c r="E167" s="10" t="s">
        <v>153</v>
      </c>
      <c r="G167" s="47" t="s">
        <v>16</v>
      </c>
      <c r="H167" s="45">
        <f>(SUMIF(Classifica!$H$4:$H$23,B167,Classifica!$G$4:$G$23)=SUMIF(Classifica!$H$4:$H$23,E167,Classifica!$G$4:$G$23))*(C167&gt;D167)*2/1000+(SUMIF(Classifica!$H$4:$H$23,B167,Classifica!$G$4:$G$23)=SUMIF(Classifica!$H$4:$H$23,E167,Classifica!$G$4:$G$23))*(C167&lt;D167)*3/1000</f>
        <v>0</v>
      </c>
    </row>
    <row r="168" spans="2:8" ht="12.75" customHeight="1" x14ac:dyDescent="0.2">
      <c r="B168" s="23" t="s">
        <v>154</v>
      </c>
      <c r="C168" s="34">
        <v>3</v>
      </c>
      <c r="D168" s="30">
        <v>2</v>
      </c>
      <c r="E168" s="10" t="s">
        <v>150</v>
      </c>
      <c r="G168" s="47"/>
      <c r="H168" s="45">
        <f>(SUMIF(Classifica!$H$4:$H$23,B168,Classifica!$G$4:$G$23)=SUMIF(Classifica!$H$4:$H$23,E168,Classifica!$G$4:$G$23))*(C168&gt;D168)*2/1000+(SUMIF(Classifica!$H$4:$H$23,B168,Classifica!$G$4:$G$23)=SUMIF(Classifica!$H$4:$H$23,E168,Classifica!$G$4:$G$23))*(C168&lt;D168)*3/1000</f>
        <v>0</v>
      </c>
    </row>
    <row r="169" spans="2:8" ht="12.75" customHeight="1" x14ac:dyDescent="0.2">
      <c r="B169" s="23" t="s">
        <v>156</v>
      </c>
      <c r="C169" s="34">
        <v>1</v>
      </c>
      <c r="D169" s="30">
        <v>2</v>
      </c>
      <c r="E169" s="10" t="s">
        <v>149</v>
      </c>
      <c r="G169" s="47"/>
      <c r="H169" s="45">
        <f>(SUMIF(Classifica!$H$4:$H$23,B169,Classifica!$G$4:$G$23)=SUMIF(Classifica!$H$4:$H$23,E169,Classifica!$G$4:$G$23))*(C169&gt;D169)*2/1000+(SUMIF(Classifica!$H$4:$H$23,B169,Classifica!$G$4:$G$23)=SUMIF(Classifica!$H$4:$H$23,E169,Classifica!$G$4:$G$23))*(C169&lt;D169)*3/1000</f>
        <v>0</v>
      </c>
    </row>
    <row r="170" spans="2:8" ht="12.75" customHeight="1" x14ac:dyDescent="0.2">
      <c r="B170" s="23" t="s">
        <v>162</v>
      </c>
      <c r="C170" s="34">
        <v>1</v>
      </c>
      <c r="D170" s="30">
        <v>3</v>
      </c>
      <c r="E170" s="10" t="s">
        <v>161</v>
      </c>
      <c r="G170" s="47"/>
      <c r="H170" s="45">
        <f>(SUMIF(Classifica!$H$4:$H$23,B170,Classifica!$G$4:$G$23)=SUMIF(Classifica!$H$4:$H$23,E170,Classifica!$G$4:$G$23))*(C170&gt;D170)*2/1000+(SUMIF(Classifica!$H$4:$H$23,B170,Classifica!$G$4:$G$23)=SUMIF(Classifica!$H$4:$H$23,E170,Classifica!$G$4:$G$23))*(C170&lt;D170)*3/1000</f>
        <v>3.0000000000000001E-3</v>
      </c>
    </row>
    <row r="171" spans="2:8" ht="12.75" customHeight="1" thickBot="1" x14ac:dyDescent="0.25">
      <c r="B171" s="26" t="s">
        <v>160</v>
      </c>
      <c r="C171" s="15">
        <v>0</v>
      </c>
      <c r="D171" s="32">
        <v>2</v>
      </c>
      <c r="E171" s="14" t="s">
        <v>157</v>
      </c>
      <c r="G171" s="50"/>
      <c r="H171" s="45">
        <f>(SUMIF(Classifica!$H$4:$H$23,B171,Classifica!$G$4:$G$23)=SUMIF(Classifica!$H$4:$H$23,E171,Classifica!$G$4:$G$23))*(C171&gt;D171)*2/1000+(SUMIF(Classifica!$H$4:$H$23,B171,Classifica!$G$4:$G$23)=SUMIF(Classifica!$H$4:$H$23,E171,Classifica!$G$4:$G$23))*(C171&lt;D171)*3/1000</f>
        <v>0</v>
      </c>
    </row>
    <row r="172" spans="2:8" ht="12.75" customHeight="1" x14ac:dyDescent="0.2">
      <c r="B172" s="17" t="s">
        <v>151</v>
      </c>
      <c r="C172" s="33">
        <v>1</v>
      </c>
      <c r="D172" s="29">
        <v>0</v>
      </c>
      <c r="E172" s="20" t="s">
        <v>159</v>
      </c>
      <c r="G172" s="49"/>
      <c r="H172" s="45">
        <f>(SUMIF(Classifica!$H$4:$H$23,B172,Classifica!$G$4:$G$23)=SUMIF(Classifica!$H$4:$H$23,E172,Classifica!$G$4:$G$23))*(C172&gt;D172)*2/1000+(SUMIF(Classifica!$H$4:$H$23,B172,Classifica!$G$4:$G$23)=SUMIF(Classifica!$H$4:$H$23,E172,Classifica!$G$4:$G$23))*(C172&lt;D172)*3/1000</f>
        <v>0</v>
      </c>
    </row>
    <row r="173" spans="2:8" ht="12.75" customHeight="1" x14ac:dyDescent="0.2">
      <c r="B173" s="23" t="s">
        <v>149</v>
      </c>
      <c r="C173" s="35">
        <v>1</v>
      </c>
      <c r="D173" s="36">
        <v>1</v>
      </c>
      <c r="E173" s="10" t="s">
        <v>154</v>
      </c>
      <c r="G173" s="47"/>
      <c r="H173" s="45">
        <f>(SUMIF(Classifica!$H$4:$H$23,B173,Classifica!$G$4:$G$23)=SUMIF(Classifica!$H$4:$H$23,E173,Classifica!$G$4:$G$23))*(C173&gt;D173)*2/1000+(SUMIF(Classifica!$H$4:$H$23,B173,Classifica!$G$4:$G$23)=SUMIF(Classifica!$H$4:$H$23,E173,Classifica!$G$4:$G$23))*(C173&lt;D173)*3/1000</f>
        <v>0</v>
      </c>
    </row>
    <row r="174" spans="2:8" ht="12.75" customHeight="1" x14ac:dyDescent="0.2">
      <c r="B174" s="23" t="s">
        <v>157</v>
      </c>
      <c r="C174" s="34">
        <v>1</v>
      </c>
      <c r="D174" s="30">
        <v>0</v>
      </c>
      <c r="E174" s="10" t="s">
        <v>158</v>
      </c>
      <c r="G174" s="47"/>
      <c r="H174" s="45">
        <f>(SUMIF(Classifica!$H$4:$H$23,B174,Classifica!$G$4:$G$23)=SUMIF(Classifica!$H$4:$H$23,E174,Classifica!$G$4:$G$23))*(C174&gt;D174)*2/1000+(SUMIF(Classifica!$H$4:$H$23,B174,Classifica!$G$4:$G$23)=SUMIF(Classifica!$H$4:$H$23,E174,Classifica!$G$4:$G$23))*(C174&lt;D174)*3/1000</f>
        <v>0</v>
      </c>
    </row>
    <row r="175" spans="2:8" ht="12.75" customHeight="1" x14ac:dyDescent="0.2">
      <c r="B175" s="37" t="s">
        <v>155</v>
      </c>
      <c r="C175" s="34">
        <v>1</v>
      </c>
      <c r="D175" s="30">
        <v>1</v>
      </c>
      <c r="E175" s="38" t="s">
        <v>162</v>
      </c>
      <c r="G175" s="47"/>
      <c r="H175" s="45">
        <f>(SUMIF(Classifica!$H$4:$H$23,B175,Classifica!$G$4:$G$23)=SUMIF(Classifica!$H$4:$H$23,E175,Classifica!$G$4:$G$23))*(C175&gt;D175)*2/1000+(SUMIF(Classifica!$H$4:$H$23,B175,Classifica!$G$4:$G$23)=SUMIF(Classifica!$H$4:$H$23,E175,Classifica!$G$4:$G$23))*(C175&lt;D175)*3/1000</f>
        <v>0</v>
      </c>
    </row>
    <row r="176" spans="2:8" ht="12.75" customHeight="1" x14ac:dyDescent="0.2">
      <c r="B176" s="23" t="s">
        <v>161</v>
      </c>
      <c r="C176" s="35">
        <v>1</v>
      </c>
      <c r="D176" s="36">
        <v>0</v>
      </c>
      <c r="E176" s="13" t="s">
        <v>182</v>
      </c>
      <c r="G176" s="47" t="s">
        <v>33</v>
      </c>
      <c r="H176" s="45">
        <f>(SUMIF(Classifica!$H$4:$H$23,B176,Classifica!$G$4:$G$23)=SUMIF(Classifica!$H$4:$H$23,E176,Classifica!$G$4:$G$23))*(C176&gt;D176)*2/1000+(SUMIF(Classifica!$H$4:$H$23,B176,Classifica!$G$4:$G$23)=SUMIF(Classifica!$H$4:$H$23,E176,Classifica!$G$4:$G$23))*(C176&lt;D176)*3/1000</f>
        <v>0</v>
      </c>
    </row>
    <row r="177" spans="2:8" ht="12.75" customHeight="1" x14ac:dyDescent="0.2">
      <c r="B177" s="23" t="s">
        <v>148</v>
      </c>
      <c r="C177" s="34">
        <v>2</v>
      </c>
      <c r="D177" s="30">
        <v>1</v>
      </c>
      <c r="E177" s="10" t="s">
        <v>180</v>
      </c>
      <c r="G177" s="47" t="s">
        <v>16</v>
      </c>
      <c r="H177" s="45">
        <f>(SUMIF(Classifica!$H$4:$H$23,B177,Classifica!$G$4:$G$23)=SUMIF(Classifica!$H$4:$H$23,E177,Classifica!$G$4:$G$23))*(C177&gt;D177)*2/1000+(SUMIF(Classifica!$H$4:$H$23,B177,Classifica!$G$4:$G$23)=SUMIF(Classifica!$H$4:$H$23,E177,Classifica!$G$4:$G$23))*(C177&lt;D177)*3/1000</f>
        <v>0</v>
      </c>
    </row>
    <row r="178" spans="2:8" ht="12.75" customHeight="1" x14ac:dyDescent="0.2">
      <c r="B178" s="23" t="s">
        <v>144</v>
      </c>
      <c r="C178" s="34">
        <v>1</v>
      </c>
      <c r="D178" s="30">
        <v>1</v>
      </c>
      <c r="E178" s="10" t="s">
        <v>152</v>
      </c>
      <c r="G178" s="47"/>
      <c r="H178" s="45">
        <f>(SUMIF(Classifica!$H$4:$H$23,B178,Classifica!$G$4:$G$23)=SUMIF(Classifica!$H$4:$H$23,E178,Classifica!$G$4:$G$23))*(C178&gt;D178)*2/1000+(SUMIF(Classifica!$H$4:$H$23,B178,Classifica!$G$4:$G$23)=SUMIF(Classifica!$H$4:$H$23,E178,Classifica!$G$4:$G$23))*(C178&lt;D178)*3/1000</f>
        <v>0</v>
      </c>
    </row>
    <row r="179" spans="2:8" ht="12.75" customHeight="1" x14ac:dyDescent="0.2">
      <c r="B179" s="23" t="s">
        <v>153</v>
      </c>
      <c r="C179" s="34">
        <v>3</v>
      </c>
      <c r="D179" s="30">
        <v>0</v>
      </c>
      <c r="E179" s="10" t="s">
        <v>146</v>
      </c>
      <c r="G179" s="47"/>
      <c r="H179" s="45">
        <f>(SUMIF(Classifica!$H$4:$H$23,B179,Classifica!$G$4:$G$23)=SUMIF(Classifica!$H$4:$H$23,E179,Classifica!$G$4:$G$23))*(C179&gt;D179)*2/1000+(SUMIF(Classifica!$H$4:$H$23,B179,Classifica!$G$4:$G$23)=SUMIF(Classifica!$H$4:$H$23,E179,Classifica!$G$4:$G$23))*(C179&lt;D179)*3/1000</f>
        <v>0</v>
      </c>
    </row>
    <row r="180" spans="2:8" ht="12.75" customHeight="1" x14ac:dyDescent="0.2">
      <c r="B180" s="23" t="s">
        <v>156</v>
      </c>
      <c r="C180" s="34">
        <v>1</v>
      </c>
      <c r="D180" s="30">
        <v>2</v>
      </c>
      <c r="E180" s="10" t="s">
        <v>160</v>
      </c>
      <c r="G180" s="47"/>
      <c r="H180" s="45">
        <f>(SUMIF(Classifica!$H$4:$H$23,B180,Classifica!$G$4:$G$23)=SUMIF(Classifica!$H$4:$H$23,E180,Classifica!$G$4:$G$23))*(C180&gt;D180)*2/1000+(SUMIF(Classifica!$H$4:$H$23,B180,Classifica!$G$4:$G$23)=SUMIF(Classifica!$H$4:$H$23,E180,Classifica!$G$4:$G$23))*(C180&lt;D180)*3/1000</f>
        <v>0</v>
      </c>
    </row>
    <row r="181" spans="2:8" ht="12.75" customHeight="1" thickBot="1" x14ac:dyDescent="0.25">
      <c r="B181" s="26" t="s">
        <v>150</v>
      </c>
      <c r="C181" s="15">
        <v>0</v>
      </c>
      <c r="D181" s="32">
        <v>0</v>
      </c>
      <c r="E181" s="14" t="s">
        <v>147</v>
      </c>
      <c r="G181" s="50"/>
      <c r="H181" s="45">
        <f>(SUMIF(Classifica!$H$4:$H$23,B181,Classifica!$G$4:$G$23)=SUMIF(Classifica!$H$4:$H$23,E181,Classifica!$G$4:$G$23))*(C181&gt;D181)*2/1000+(SUMIF(Classifica!$H$4:$H$23,B181,Classifica!$G$4:$G$23)=SUMIF(Classifica!$H$4:$H$23,E181,Classifica!$G$4:$G$23))*(C181&lt;D181)*3/1000</f>
        <v>0</v>
      </c>
    </row>
    <row r="182" spans="2:8" ht="12.75" customHeight="1" x14ac:dyDescent="0.2">
      <c r="B182" s="17" t="s">
        <v>147</v>
      </c>
      <c r="C182" s="33">
        <v>6</v>
      </c>
      <c r="D182" s="29">
        <v>1</v>
      </c>
      <c r="E182" s="20" t="s">
        <v>149</v>
      </c>
      <c r="G182" s="49"/>
      <c r="H182" s="45">
        <f>(SUMIF(Classifica!$H$4:$H$23,B182,Classifica!$G$4:$G$23)=SUMIF(Classifica!$H$4:$H$23,E182,Classifica!$G$4:$G$23))*(C182&gt;D182)*2/1000+(SUMIF(Classifica!$H$4:$H$23,B182,Classifica!$G$4:$G$23)=SUMIF(Classifica!$H$4:$H$23,E182,Classifica!$G$4:$G$23))*(C182&lt;D182)*3/1000</f>
        <v>0</v>
      </c>
    </row>
    <row r="183" spans="2:8" ht="12.75" customHeight="1" x14ac:dyDescent="0.2">
      <c r="B183" s="23" t="s">
        <v>182</v>
      </c>
      <c r="C183" s="34">
        <v>0</v>
      </c>
      <c r="D183" s="30">
        <v>3</v>
      </c>
      <c r="E183" s="10" t="s">
        <v>151</v>
      </c>
      <c r="G183" s="47"/>
      <c r="H183" s="45">
        <f>(SUMIF(Classifica!$H$4:$H$23,B183,Classifica!$G$4:$G$23)=SUMIF(Classifica!$H$4:$H$23,E183,Classifica!$G$4:$G$23))*(C183&gt;D183)*2/1000+(SUMIF(Classifica!$H$4:$H$23,B183,Classifica!$G$4:$G$23)=SUMIF(Classifica!$H$4:$H$23,E183,Classifica!$G$4:$G$23))*(C183&lt;D183)*3/1000</f>
        <v>0</v>
      </c>
    </row>
    <row r="184" spans="2:8" ht="12.75" customHeight="1" x14ac:dyDescent="0.2">
      <c r="B184" s="23" t="s">
        <v>152</v>
      </c>
      <c r="C184" s="34">
        <v>1</v>
      </c>
      <c r="D184" s="30">
        <v>5</v>
      </c>
      <c r="E184" s="10" t="s">
        <v>156</v>
      </c>
      <c r="G184" s="47"/>
      <c r="H184" s="45">
        <f>(SUMIF(Classifica!$H$4:$H$23,B184,Classifica!$G$4:$G$23)=SUMIF(Classifica!$H$4:$H$23,E184,Classifica!$G$4:$G$23))*(C184&gt;D184)*2/1000+(SUMIF(Classifica!$H$4:$H$23,B184,Classifica!$G$4:$G$23)=SUMIF(Classifica!$H$4:$H$23,E184,Classifica!$G$4:$G$23))*(C184&lt;D184)*3/1000</f>
        <v>0</v>
      </c>
    </row>
    <row r="185" spans="2:8" ht="12.75" customHeight="1" x14ac:dyDescent="0.2">
      <c r="B185" s="25" t="s">
        <v>154</v>
      </c>
      <c r="C185" s="34">
        <v>2</v>
      </c>
      <c r="D185" s="30">
        <v>3</v>
      </c>
      <c r="E185" s="10" t="s">
        <v>144</v>
      </c>
      <c r="G185" s="47"/>
      <c r="H185" s="45">
        <f>(SUMIF(Classifica!$H$4:$H$23,B185,Classifica!$G$4:$G$23)=SUMIF(Classifica!$H$4:$H$23,E185,Classifica!$G$4:$G$23))*(C185&gt;D185)*2/1000+(SUMIF(Classifica!$H$4:$H$23,B185,Classifica!$G$4:$G$23)=SUMIF(Classifica!$H$4:$H$23,E185,Classifica!$G$4:$G$23))*(C185&lt;D185)*3/1000</f>
        <v>0</v>
      </c>
    </row>
    <row r="186" spans="2:8" ht="12.75" customHeight="1" x14ac:dyDescent="0.2">
      <c r="B186" s="23" t="s">
        <v>146</v>
      </c>
      <c r="C186" s="34">
        <v>1</v>
      </c>
      <c r="D186" s="30">
        <v>2</v>
      </c>
      <c r="E186" s="10" t="s">
        <v>157</v>
      </c>
      <c r="G186" s="47" t="s">
        <v>35</v>
      </c>
      <c r="H186" s="45">
        <f>(SUMIF(Classifica!$H$4:$H$23,B186,Classifica!$G$4:$G$23)=SUMIF(Classifica!$H$4:$H$23,E186,Classifica!$G$4:$G$23))*(C186&gt;D186)*2/1000+(SUMIF(Classifica!$H$4:$H$23,B186,Classifica!$G$4:$G$23)=SUMIF(Classifica!$H$4:$H$23,E186,Classifica!$G$4:$G$23))*(C186&lt;D186)*3/1000</f>
        <v>0</v>
      </c>
    </row>
    <row r="187" spans="2:8" ht="12.75" customHeight="1" x14ac:dyDescent="0.2">
      <c r="B187" s="23" t="s">
        <v>158</v>
      </c>
      <c r="C187" s="34">
        <v>0</v>
      </c>
      <c r="D187" s="30">
        <v>0</v>
      </c>
      <c r="E187" s="10" t="s">
        <v>161</v>
      </c>
      <c r="G187" s="47" t="s">
        <v>16</v>
      </c>
      <c r="H187" s="45">
        <f>(SUMIF(Classifica!$H$4:$H$23,B187,Classifica!$G$4:$G$23)=SUMIF(Classifica!$H$4:$H$23,E187,Classifica!$G$4:$G$23))*(C187&gt;D187)*2/1000+(SUMIF(Classifica!$H$4:$H$23,B187,Classifica!$G$4:$G$23)=SUMIF(Classifica!$H$4:$H$23,E187,Classifica!$G$4:$G$23))*(C187&lt;D187)*3/1000</f>
        <v>0</v>
      </c>
    </row>
    <row r="188" spans="2:8" ht="12.75" customHeight="1" x14ac:dyDescent="0.2">
      <c r="B188" s="23" t="s">
        <v>160</v>
      </c>
      <c r="C188" s="34">
        <v>0</v>
      </c>
      <c r="D188" s="30">
        <v>1</v>
      </c>
      <c r="E188" s="10" t="s">
        <v>148</v>
      </c>
      <c r="G188" s="47"/>
      <c r="H188" s="45">
        <f>(SUMIF(Classifica!$H$4:$H$23,B188,Classifica!$G$4:$G$23)=SUMIF(Classifica!$H$4:$H$23,E188,Classifica!$G$4:$G$23))*(C188&gt;D188)*2/1000+(SUMIF(Classifica!$H$4:$H$23,B188,Classifica!$G$4:$G$23)=SUMIF(Classifica!$H$4:$H$23,E188,Classifica!$G$4:$G$23))*(C188&lt;D188)*3/1000</f>
        <v>0</v>
      </c>
    </row>
    <row r="189" spans="2:8" ht="12.75" customHeight="1" x14ac:dyDescent="0.2">
      <c r="B189" s="23" t="s">
        <v>162</v>
      </c>
      <c r="C189" s="34">
        <v>1</v>
      </c>
      <c r="D189" s="30">
        <v>2</v>
      </c>
      <c r="E189" s="10" t="s">
        <v>150</v>
      </c>
      <c r="G189" s="47"/>
      <c r="H189" s="45">
        <f>(SUMIF(Classifica!$H$4:$H$23,B189,Classifica!$G$4:$G$23)=SUMIF(Classifica!$H$4:$H$23,E189,Classifica!$G$4:$G$23))*(C189&gt;D189)*2/1000+(SUMIF(Classifica!$H$4:$H$23,B189,Classifica!$G$4:$G$23)=SUMIF(Classifica!$H$4:$H$23,E189,Classifica!$G$4:$G$23))*(C189&lt;D189)*3/1000</f>
        <v>0</v>
      </c>
    </row>
    <row r="190" spans="2:8" ht="12.75" customHeight="1" x14ac:dyDescent="0.2">
      <c r="B190" s="23" t="s">
        <v>180</v>
      </c>
      <c r="C190" s="34">
        <v>2</v>
      </c>
      <c r="D190" s="30">
        <v>1</v>
      </c>
      <c r="E190" s="10" t="s">
        <v>155</v>
      </c>
      <c r="G190" s="47"/>
      <c r="H190" s="45">
        <f>(SUMIF(Classifica!$H$4:$H$23,B190,Classifica!$G$4:$G$23)=SUMIF(Classifica!$H$4:$H$23,E190,Classifica!$G$4:$G$23))*(C190&gt;D190)*2/1000+(SUMIF(Classifica!$H$4:$H$23,B190,Classifica!$G$4:$G$23)=SUMIF(Classifica!$H$4:$H$23,E190,Classifica!$G$4:$G$23))*(C190&lt;D190)*3/1000</f>
        <v>0</v>
      </c>
    </row>
    <row r="191" spans="2:8" ht="12.75" customHeight="1" thickBot="1" x14ac:dyDescent="0.25">
      <c r="B191" s="26" t="s">
        <v>159</v>
      </c>
      <c r="C191" s="15">
        <v>4</v>
      </c>
      <c r="D191" s="32">
        <v>2</v>
      </c>
      <c r="E191" s="14" t="s">
        <v>153</v>
      </c>
      <c r="G191" s="50"/>
      <c r="H191" s="45">
        <f>(SUMIF(Classifica!$H$4:$H$23,B191,Classifica!$G$4:$G$23)=SUMIF(Classifica!$H$4:$H$23,E191,Classifica!$G$4:$G$23))*(C191&gt;D191)*2/1000+(SUMIF(Classifica!$H$4:$H$23,B191,Classifica!$G$4:$G$23)=SUMIF(Classifica!$H$4:$H$23,E191,Classifica!$G$4:$G$23))*(C191&lt;D191)*3/1000</f>
        <v>0</v>
      </c>
    </row>
    <row r="192" spans="2:8" ht="12.75" customHeight="1" x14ac:dyDescent="0.2">
      <c r="B192" s="10" t="s">
        <v>148</v>
      </c>
      <c r="C192" s="18">
        <v>0</v>
      </c>
      <c r="D192" s="19">
        <v>1</v>
      </c>
      <c r="E192" s="7" t="s">
        <v>147</v>
      </c>
      <c r="G192" s="49"/>
      <c r="H192" s="45">
        <f>(SUMIF(Classifica!$H$4:$H$23,B192,Classifica!$G$4:$G$23)=SUMIF(Classifica!$H$4:$H$23,E192,Classifica!$G$4:$G$23))*(C192&gt;D192)*2/1000+(SUMIF(Classifica!$H$4:$H$23,B192,Classifica!$G$4:$G$23)=SUMIF(Classifica!$H$4:$H$23,E192,Classifica!$G$4:$G$23))*(C192&lt;D192)*3/1000</f>
        <v>0</v>
      </c>
    </row>
    <row r="193" spans="2:8" ht="12.75" customHeight="1" x14ac:dyDescent="0.2">
      <c r="B193" s="10" t="s">
        <v>144</v>
      </c>
      <c r="C193" s="11">
        <v>1</v>
      </c>
      <c r="D193" s="12">
        <v>0</v>
      </c>
      <c r="E193" s="7" t="s">
        <v>146</v>
      </c>
      <c r="G193" s="47"/>
      <c r="H193" s="45">
        <f>(SUMIF(Classifica!$H$4:$H$23,B193,Classifica!$G$4:$G$23)=SUMIF(Classifica!$H$4:$H$23,E193,Classifica!$G$4:$G$23))*(C193&gt;D193)*2/1000+(SUMIF(Classifica!$H$4:$H$23,B193,Classifica!$G$4:$G$23)=SUMIF(Classifica!$H$4:$H$23,E193,Classifica!$G$4:$G$23))*(C193&lt;D193)*3/1000</f>
        <v>0</v>
      </c>
    </row>
    <row r="194" spans="2:8" ht="12.75" customHeight="1" x14ac:dyDescent="0.2">
      <c r="B194" s="10" t="s">
        <v>149</v>
      </c>
      <c r="C194" s="11">
        <v>2</v>
      </c>
      <c r="D194" s="12">
        <v>1</v>
      </c>
      <c r="E194" s="7" t="s">
        <v>182</v>
      </c>
      <c r="G194" s="47"/>
      <c r="H194" s="45">
        <f>(SUMIF(Classifica!$H$4:$H$23,B194,Classifica!$G$4:$G$23)=SUMIF(Classifica!$H$4:$H$23,E194,Classifica!$G$4:$G$23))*(C194&gt;D194)*2/1000+(SUMIF(Classifica!$H$4:$H$23,B194,Classifica!$G$4:$G$23)=SUMIF(Classifica!$H$4:$H$23,E194,Classifica!$G$4:$G$23))*(C194&lt;D194)*3/1000</f>
        <v>0</v>
      </c>
    </row>
    <row r="195" spans="2:8" ht="12.75" customHeight="1" x14ac:dyDescent="0.2">
      <c r="B195" s="10" t="s">
        <v>155</v>
      </c>
      <c r="C195" s="11">
        <v>2</v>
      </c>
      <c r="D195" s="12">
        <v>1</v>
      </c>
      <c r="E195" s="7" t="s">
        <v>154</v>
      </c>
      <c r="G195" s="47"/>
      <c r="H195" s="45">
        <f>(SUMIF(Classifica!$H$4:$H$23,B195,Classifica!$G$4:$G$23)=SUMIF(Classifica!$H$4:$H$23,E195,Classifica!$G$4:$G$23))*(C195&gt;D195)*2/1000+(SUMIF(Classifica!$H$4:$H$23,B195,Classifica!$G$4:$G$23)=SUMIF(Classifica!$H$4:$H$23,E195,Classifica!$G$4:$G$23))*(C195&lt;D195)*3/1000</f>
        <v>0</v>
      </c>
    </row>
    <row r="196" spans="2:8" ht="12.75" customHeight="1" x14ac:dyDescent="0.2">
      <c r="B196" s="10" t="s">
        <v>161</v>
      </c>
      <c r="C196" s="11">
        <v>1</v>
      </c>
      <c r="D196" s="12">
        <v>0</v>
      </c>
      <c r="E196" s="7" t="s">
        <v>160</v>
      </c>
      <c r="G196" s="47" t="s">
        <v>36</v>
      </c>
      <c r="H196" s="45">
        <f>(SUMIF(Classifica!$H$4:$H$23,B196,Classifica!$G$4:$G$23)=SUMIF(Classifica!$H$4:$H$23,E196,Classifica!$G$4:$G$23))*(C196&gt;D196)*2/1000+(SUMIF(Classifica!$H$4:$H$23,B196,Classifica!$G$4:$G$23)=SUMIF(Classifica!$H$4:$H$23,E196,Classifica!$G$4:$G$23))*(C196&lt;D196)*3/1000</f>
        <v>0</v>
      </c>
    </row>
    <row r="197" spans="2:8" ht="12.75" customHeight="1" x14ac:dyDescent="0.2">
      <c r="B197" s="10" t="s">
        <v>159</v>
      </c>
      <c r="C197" s="11">
        <v>3</v>
      </c>
      <c r="D197" s="12">
        <v>0</v>
      </c>
      <c r="E197" s="7" t="s">
        <v>158</v>
      </c>
      <c r="G197" s="47" t="s">
        <v>37</v>
      </c>
      <c r="H197" s="45">
        <f>(SUMIF(Classifica!$H$4:$H$23,B197,Classifica!$G$4:$G$23)=SUMIF(Classifica!$H$4:$H$23,E197,Classifica!$G$4:$G$23))*(C197&gt;D197)*2/1000+(SUMIF(Classifica!$H$4:$H$23,B197,Classifica!$G$4:$G$23)=SUMIF(Classifica!$H$4:$H$23,E197,Classifica!$G$4:$G$23))*(C197&lt;D197)*3/1000</f>
        <v>0</v>
      </c>
    </row>
    <row r="198" spans="2:8" ht="12.75" customHeight="1" x14ac:dyDescent="0.2">
      <c r="B198" s="10" t="s">
        <v>153</v>
      </c>
      <c r="C198" s="11">
        <v>1</v>
      </c>
      <c r="D198" s="12">
        <v>0</v>
      </c>
      <c r="E198" s="7" t="s">
        <v>152</v>
      </c>
      <c r="G198" s="47"/>
      <c r="H198" s="45">
        <f>(SUMIF(Classifica!$H$4:$H$23,B198,Classifica!$G$4:$G$23)=SUMIF(Classifica!$H$4:$H$23,E198,Classifica!$G$4:$G$23))*(C198&gt;D198)*2/1000+(SUMIF(Classifica!$H$4:$H$23,B198,Classifica!$G$4:$G$23)=SUMIF(Classifica!$H$4:$H$23,E198,Classifica!$G$4:$G$23))*(C198&lt;D198)*3/1000</f>
        <v>0</v>
      </c>
    </row>
    <row r="199" spans="2:8" ht="12.75" customHeight="1" x14ac:dyDescent="0.2">
      <c r="B199" s="10" t="s">
        <v>151</v>
      </c>
      <c r="C199" s="11">
        <v>1</v>
      </c>
      <c r="D199" s="12">
        <v>5</v>
      </c>
      <c r="E199" s="7" t="s">
        <v>150</v>
      </c>
      <c r="G199" s="47"/>
      <c r="H199" s="45">
        <f>(SUMIF(Classifica!$H$4:$H$23,B199,Classifica!$G$4:$G$23)=SUMIF(Classifica!$H$4:$H$23,E199,Classifica!$G$4:$G$23))*(C199&gt;D199)*2/1000+(SUMIF(Classifica!$H$4:$H$23,B199,Classifica!$G$4:$G$23)=SUMIF(Classifica!$H$4:$H$23,E199,Classifica!$G$4:$G$23))*(C199&lt;D199)*3/1000</f>
        <v>0</v>
      </c>
    </row>
    <row r="200" spans="2:8" ht="12.75" customHeight="1" x14ac:dyDescent="0.2">
      <c r="B200" s="10" t="s">
        <v>157</v>
      </c>
      <c r="C200" s="11">
        <v>0</v>
      </c>
      <c r="D200" s="12">
        <v>0</v>
      </c>
      <c r="E200" s="7" t="s">
        <v>156</v>
      </c>
      <c r="G200" s="47"/>
      <c r="H200" s="45">
        <f>(SUMIF(Classifica!$H$4:$H$23,B200,Classifica!$G$4:$G$23)=SUMIF(Classifica!$H$4:$H$23,E200,Classifica!$G$4:$G$23))*(C200&gt;D200)*2/1000+(SUMIF(Classifica!$H$4:$H$23,B200,Classifica!$G$4:$G$23)=SUMIF(Classifica!$H$4:$H$23,E200,Classifica!$G$4:$G$23))*(C200&lt;D200)*3/1000</f>
        <v>0</v>
      </c>
    </row>
    <row r="201" spans="2:8" ht="12.75" customHeight="1" thickBot="1" x14ac:dyDescent="0.25">
      <c r="B201" s="14" t="s">
        <v>180</v>
      </c>
      <c r="C201" s="15">
        <v>3</v>
      </c>
      <c r="D201" s="16">
        <v>1</v>
      </c>
      <c r="E201" s="28" t="s">
        <v>162</v>
      </c>
      <c r="G201" s="50"/>
      <c r="H201" s="45">
        <f>(SUMIF(Classifica!$H$4:$H$23,B201,Classifica!$G$4:$G$23)=SUMIF(Classifica!$H$4:$H$23,E201,Classifica!$G$4:$G$23))*(C201&gt;D201)*2/1000+(SUMIF(Classifica!$H$4:$H$23,B201,Classifica!$G$4:$G$23)=SUMIF(Classifica!$H$4:$H$23,E201,Classifica!$G$4:$G$23))*(C201&lt;D201)*3/1000</f>
        <v>0</v>
      </c>
    </row>
    <row r="202" spans="2:8" ht="12.75" customHeight="1" x14ac:dyDescent="0.2">
      <c r="B202" s="20" t="s">
        <v>147</v>
      </c>
      <c r="C202" s="18">
        <v>1</v>
      </c>
      <c r="D202" s="19">
        <v>0</v>
      </c>
      <c r="E202" s="17" t="s">
        <v>157</v>
      </c>
      <c r="G202" s="49"/>
      <c r="H202" s="45">
        <f>(SUMIF(Classifica!$H$4:$H$23,B202,Classifica!$G$4:$G$23)=SUMIF(Classifica!$H$4:$H$23,E202,Classifica!$G$4:$G$23))*(C202&gt;D202)*2/1000+(SUMIF(Classifica!$H$4:$H$23,B202,Classifica!$G$4:$G$23)=SUMIF(Classifica!$H$4:$H$23,E202,Classifica!$G$4:$G$23))*(C202&lt;D202)*3/1000</f>
        <v>0</v>
      </c>
    </row>
    <row r="203" spans="2:8" ht="12.75" customHeight="1" x14ac:dyDescent="0.2">
      <c r="B203" s="10" t="s">
        <v>182</v>
      </c>
      <c r="C203" s="11">
        <v>1</v>
      </c>
      <c r="D203" s="12">
        <v>1</v>
      </c>
      <c r="E203" s="7" t="s">
        <v>155</v>
      </c>
      <c r="G203" s="47"/>
      <c r="H203" s="45">
        <f>(SUMIF(Classifica!$H$4:$H$23,B203,Classifica!$G$4:$G$23)=SUMIF(Classifica!$H$4:$H$23,E203,Classifica!$G$4:$G$23))*(C203&gt;D203)*2/1000+(SUMIF(Classifica!$H$4:$H$23,B203,Classifica!$G$4:$G$23)=SUMIF(Classifica!$H$4:$H$23,E203,Classifica!$G$4:$G$23))*(C203&lt;D203)*3/1000</f>
        <v>0</v>
      </c>
    </row>
    <row r="204" spans="2:8" ht="12.75" customHeight="1" x14ac:dyDescent="0.2">
      <c r="B204" s="10" t="s">
        <v>150</v>
      </c>
      <c r="C204" s="11">
        <v>2</v>
      </c>
      <c r="D204" s="12">
        <v>3</v>
      </c>
      <c r="E204" s="7" t="s">
        <v>148</v>
      </c>
      <c r="G204" s="47"/>
      <c r="H204" s="45">
        <f>(SUMIF(Classifica!$H$4:$H$23,B204,Classifica!$G$4:$G$23)=SUMIF(Classifica!$H$4:$H$23,E204,Classifica!$G$4:$G$23))*(C204&gt;D204)*2/1000+(SUMIF(Classifica!$H$4:$H$23,B204,Classifica!$G$4:$G$23)=SUMIF(Classifica!$H$4:$H$23,E204,Classifica!$G$4:$G$23))*(C204&lt;D204)*3/1000</f>
        <v>0</v>
      </c>
    </row>
    <row r="205" spans="2:8" ht="12.75" customHeight="1" x14ac:dyDescent="0.2">
      <c r="B205" s="10" t="s">
        <v>152</v>
      </c>
      <c r="C205" s="11">
        <v>1</v>
      </c>
      <c r="D205" s="12">
        <v>1</v>
      </c>
      <c r="E205" s="7" t="s">
        <v>161</v>
      </c>
      <c r="G205" s="47"/>
      <c r="H205" s="45">
        <f>(SUMIF(Classifica!$H$4:$H$23,B205,Classifica!$G$4:$G$23)=SUMIF(Classifica!$H$4:$H$23,E205,Classifica!$G$4:$G$23))*(C205&gt;D205)*2/1000+(SUMIF(Classifica!$H$4:$H$23,B205,Classifica!$G$4:$G$23)=SUMIF(Classifica!$H$4:$H$23,E205,Classifica!$G$4:$G$23))*(C205&lt;D205)*3/1000</f>
        <v>0</v>
      </c>
    </row>
    <row r="206" spans="2:8" ht="12.75" customHeight="1" x14ac:dyDescent="0.2">
      <c r="B206" s="10" t="s">
        <v>154</v>
      </c>
      <c r="C206" s="11">
        <v>1</v>
      </c>
      <c r="D206" s="12">
        <v>1</v>
      </c>
      <c r="E206" s="7" t="s">
        <v>159</v>
      </c>
      <c r="G206" s="47" t="s">
        <v>38</v>
      </c>
      <c r="H206" s="45">
        <f>(SUMIF(Classifica!$H$4:$H$23,B206,Classifica!$G$4:$G$23)=SUMIF(Classifica!$H$4:$H$23,E206,Classifica!$G$4:$G$23))*(C206&gt;D206)*2/1000+(SUMIF(Classifica!$H$4:$H$23,B206,Classifica!$G$4:$G$23)=SUMIF(Classifica!$H$4:$H$23,E206,Classifica!$G$4:$G$23))*(C206&lt;D206)*3/1000</f>
        <v>0</v>
      </c>
    </row>
    <row r="207" spans="2:8" ht="12.75" customHeight="1" x14ac:dyDescent="0.2">
      <c r="B207" s="10" t="s">
        <v>146</v>
      </c>
      <c r="C207" s="11">
        <v>2</v>
      </c>
      <c r="D207" s="12">
        <v>1</v>
      </c>
      <c r="E207" s="7" t="s">
        <v>180</v>
      </c>
      <c r="G207" s="47" t="s">
        <v>39</v>
      </c>
      <c r="H207" s="45">
        <f>(SUMIF(Classifica!$H$4:$H$23,B207,Classifica!$G$4:$G$23)=SUMIF(Classifica!$H$4:$H$23,E207,Classifica!$G$4:$G$23))*(C207&gt;D207)*2/1000+(SUMIF(Classifica!$H$4:$H$23,B207,Classifica!$G$4:$G$23)=SUMIF(Classifica!$H$4:$H$23,E207,Classifica!$G$4:$G$23))*(C207&lt;D207)*3/1000</f>
        <v>0</v>
      </c>
    </row>
    <row r="208" spans="2:8" ht="12.75" customHeight="1" x14ac:dyDescent="0.2">
      <c r="B208" s="10" t="s">
        <v>156</v>
      </c>
      <c r="C208" s="11">
        <v>1</v>
      </c>
      <c r="D208" s="12">
        <v>2</v>
      </c>
      <c r="E208" s="7" t="s">
        <v>144</v>
      </c>
      <c r="G208" s="47"/>
      <c r="H208" s="45">
        <f>(SUMIF(Classifica!$H$4:$H$23,B208,Classifica!$G$4:$G$23)=SUMIF(Classifica!$H$4:$H$23,E208,Classifica!$G$4:$G$23))*(C208&gt;D208)*2/1000+(SUMIF(Classifica!$H$4:$H$23,B208,Classifica!$G$4:$G$23)=SUMIF(Classifica!$H$4:$H$23,E208,Classifica!$G$4:$G$23))*(C208&lt;D208)*3/1000</f>
        <v>0</v>
      </c>
    </row>
    <row r="209" spans="2:8" ht="12.75" customHeight="1" x14ac:dyDescent="0.2">
      <c r="B209" s="10" t="s">
        <v>158</v>
      </c>
      <c r="C209" s="11">
        <v>0</v>
      </c>
      <c r="D209" s="12">
        <v>0</v>
      </c>
      <c r="E209" s="7" t="s">
        <v>149</v>
      </c>
      <c r="G209" s="47"/>
      <c r="H209" s="45">
        <f>(SUMIF(Classifica!$H$4:$H$23,B209,Classifica!$G$4:$G$23)=SUMIF(Classifica!$H$4:$H$23,E209,Classifica!$G$4:$G$23))*(C209&gt;D209)*2/1000+(SUMIF(Classifica!$H$4:$H$23,B209,Classifica!$G$4:$G$23)=SUMIF(Classifica!$H$4:$H$23,E209,Classifica!$G$4:$G$23))*(C209&lt;D209)*3/1000</f>
        <v>0</v>
      </c>
    </row>
    <row r="210" spans="2:8" ht="12.75" customHeight="1" x14ac:dyDescent="0.2">
      <c r="B210" s="10" t="s">
        <v>160</v>
      </c>
      <c r="C210" s="11">
        <v>2</v>
      </c>
      <c r="D210" s="12">
        <v>2</v>
      </c>
      <c r="E210" s="7" t="s">
        <v>151</v>
      </c>
      <c r="G210" s="47"/>
      <c r="H210" s="45">
        <f>(SUMIF(Classifica!$H$4:$H$23,B210,Classifica!$G$4:$G$23)=SUMIF(Classifica!$H$4:$H$23,E210,Classifica!$G$4:$G$23))*(C210&gt;D210)*2/1000+(SUMIF(Classifica!$H$4:$H$23,B210,Classifica!$G$4:$G$23)=SUMIF(Classifica!$H$4:$H$23,E210,Classifica!$G$4:$G$23))*(C210&lt;D210)*3/1000</f>
        <v>0</v>
      </c>
    </row>
    <row r="211" spans="2:8" ht="12.75" customHeight="1" thickBot="1" x14ac:dyDescent="0.25">
      <c r="B211" s="14" t="s">
        <v>162</v>
      </c>
      <c r="C211" s="15">
        <v>1</v>
      </c>
      <c r="D211" s="16">
        <v>1</v>
      </c>
      <c r="E211" s="28" t="s">
        <v>153</v>
      </c>
      <c r="G211" s="50"/>
      <c r="H211" s="45">
        <f>(SUMIF(Classifica!$H$4:$H$23,B211,Classifica!$G$4:$G$23)=SUMIF(Classifica!$H$4:$H$23,E211,Classifica!$G$4:$G$23))*(C211&gt;D211)*2/1000+(SUMIF(Classifica!$H$4:$H$23,B211,Classifica!$G$4:$G$23)=SUMIF(Classifica!$H$4:$H$23,E211,Classifica!$G$4:$G$23))*(C211&lt;D211)*3/1000</f>
        <v>0</v>
      </c>
    </row>
    <row r="212" spans="2:8" ht="12.75" customHeight="1" x14ac:dyDescent="0.2">
      <c r="B212" s="20" t="s">
        <v>180</v>
      </c>
      <c r="C212" s="18">
        <v>1</v>
      </c>
      <c r="D212" s="19">
        <v>0</v>
      </c>
      <c r="E212" s="17" t="s">
        <v>150</v>
      </c>
      <c r="G212" s="49"/>
      <c r="H212" s="45">
        <f>(SUMIF(Classifica!$H$4:$H$23,B212,Classifica!$G$4:$G$23)=SUMIF(Classifica!$H$4:$H$23,E212,Classifica!$G$4:$G$23))*(C212&gt;D212)*2/1000+(SUMIF(Classifica!$H$4:$H$23,B212,Classifica!$G$4:$G$23)=SUMIF(Classifica!$H$4:$H$23,E212,Classifica!$G$4:$G$23))*(C212&lt;D212)*3/1000</f>
        <v>0</v>
      </c>
    </row>
    <row r="213" spans="2:8" ht="12.75" customHeight="1" x14ac:dyDescent="0.2">
      <c r="B213" s="10" t="s">
        <v>148</v>
      </c>
      <c r="C213" s="11">
        <v>1</v>
      </c>
      <c r="D213" s="12">
        <v>1</v>
      </c>
      <c r="E213" s="7" t="s">
        <v>154</v>
      </c>
      <c r="G213" s="47"/>
      <c r="H213" s="45">
        <f>(SUMIF(Classifica!$H$4:$H$23,B213,Classifica!$G$4:$G$23)=SUMIF(Classifica!$H$4:$H$23,E213,Classifica!$G$4:$G$23))*(C213&gt;D213)*2/1000+(SUMIF(Classifica!$H$4:$H$23,B213,Classifica!$G$4:$G$23)=SUMIF(Classifica!$H$4:$H$23,E213,Classifica!$G$4:$G$23))*(C213&lt;D213)*3/1000</f>
        <v>0</v>
      </c>
    </row>
    <row r="214" spans="2:8" ht="12.75" customHeight="1" x14ac:dyDescent="0.2">
      <c r="B214" s="10" t="s">
        <v>151</v>
      </c>
      <c r="C214" s="11">
        <v>0</v>
      </c>
      <c r="D214" s="12">
        <v>1</v>
      </c>
      <c r="E214" s="7" t="s">
        <v>147</v>
      </c>
      <c r="G214" s="47"/>
      <c r="H214" s="45">
        <f>(SUMIF(Classifica!$H$4:$H$23,B214,Classifica!$G$4:$G$23)=SUMIF(Classifica!$H$4:$H$23,E214,Classifica!$G$4:$G$23))*(C214&gt;D214)*2/1000+(SUMIF(Classifica!$H$4:$H$23,B214,Classifica!$G$4:$G$23)=SUMIF(Classifica!$H$4:$H$23,E214,Classifica!$G$4:$G$23))*(C214&lt;D214)*3/1000</f>
        <v>0</v>
      </c>
    </row>
    <row r="215" spans="2:8" ht="12.75" customHeight="1" x14ac:dyDescent="0.2">
      <c r="B215" s="10" t="s">
        <v>159</v>
      </c>
      <c r="C215" s="11">
        <v>2</v>
      </c>
      <c r="D215" s="12">
        <v>0</v>
      </c>
      <c r="E215" s="7" t="s">
        <v>182</v>
      </c>
      <c r="G215" s="47"/>
      <c r="H215" s="45">
        <f>(SUMIF(Classifica!$H$4:$H$23,B215,Classifica!$G$4:$G$23)=SUMIF(Classifica!$H$4:$H$23,E215,Classifica!$G$4:$G$23))*(C215&gt;D215)*2/1000+(SUMIF(Classifica!$H$4:$H$23,B215,Classifica!$G$4:$G$23)=SUMIF(Classifica!$H$4:$H$23,E215,Classifica!$G$4:$G$23))*(C215&lt;D215)*3/1000</f>
        <v>0</v>
      </c>
    </row>
    <row r="216" spans="2:8" ht="12.75" customHeight="1" x14ac:dyDescent="0.2">
      <c r="B216" s="10" t="s">
        <v>161</v>
      </c>
      <c r="C216" s="11">
        <v>0</v>
      </c>
      <c r="D216" s="12">
        <v>0</v>
      </c>
      <c r="E216" s="7" t="s">
        <v>156</v>
      </c>
      <c r="G216" s="47" t="s">
        <v>40</v>
      </c>
      <c r="H216" s="45">
        <f>(SUMIF(Classifica!$H$4:$H$23,B216,Classifica!$G$4:$G$23)=SUMIF(Classifica!$H$4:$H$23,E216,Classifica!$G$4:$G$23))*(C216&gt;D216)*2/1000+(SUMIF(Classifica!$H$4:$H$23,B216,Classifica!$G$4:$G$23)=SUMIF(Classifica!$H$4:$H$23,E216,Classifica!$G$4:$G$23))*(C216&lt;D216)*3/1000</f>
        <v>0</v>
      </c>
    </row>
    <row r="217" spans="2:8" ht="12.75" customHeight="1" x14ac:dyDescent="0.2">
      <c r="B217" s="10" t="s">
        <v>153</v>
      </c>
      <c r="C217" s="11">
        <v>1</v>
      </c>
      <c r="D217" s="12">
        <v>3</v>
      </c>
      <c r="E217" s="102" t="s">
        <v>158</v>
      </c>
      <c r="G217" s="47" t="s">
        <v>41</v>
      </c>
      <c r="H217" s="45">
        <f>(SUMIF(Classifica!$H$4:$H$23,B217,Classifica!$G$4:$G$23)=SUMIF(Classifica!$H$4:$H$23,E217,Classifica!$G$4:$G$23))*(C217&gt;D217)*2/1000+(SUMIF(Classifica!$H$4:$H$23,B217,Classifica!$G$4:$G$23)=SUMIF(Classifica!$H$4:$H$23,E217,Classifica!$G$4:$G$23))*(C217&lt;D217)*3/1000</f>
        <v>0</v>
      </c>
    </row>
    <row r="218" spans="2:8" ht="12.75" customHeight="1" x14ac:dyDescent="0.2">
      <c r="B218" s="10" t="s">
        <v>149</v>
      </c>
      <c r="C218" s="11">
        <v>3</v>
      </c>
      <c r="D218" s="12">
        <v>1</v>
      </c>
      <c r="E218" s="7" t="s">
        <v>152</v>
      </c>
      <c r="G218" s="47"/>
      <c r="H218" s="45">
        <f>(SUMIF(Classifica!$H$4:$H$23,B218,Classifica!$G$4:$G$23)=SUMIF(Classifica!$H$4:$H$23,E218,Classifica!$G$4:$G$23))*(C218&gt;D218)*2/1000+(SUMIF(Classifica!$H$4:$H$23,B218,Classifica!$G$4:$G$23)=SUMIF(Classifica!$H$4:$H$23,E218,Classifica!$G$4:$G$23))*(C218&lt;D218)*3/1000</f>
        <v>0</v>
      </c>
    </row>
    <row r="219" spans="2:8" ht="12.75" customHeight="1" x14ac:dyDescent="0.2">
      <c r="B219" s="10" t="s">
        <v>157</v>
      </c>
      <c r="C219" s="11">
        <v>0</v>
      </c>
      <c r="D219" s="12">
        <v>0</v>
      </c>
      <c r="E219" s="7" t="s">
        <v>162</v>
      </c>
      <c r="G219" s="47"/>
      <c r="H219" s="45">
        <f>(SUMIF(Classifica!$H$4:$H$23,B219,Classifica!$G$4:$G$23)=SUMIF(Classifica!$H$4:$H$23,E219,Classifica!$G$4:$G$23))*(C219&gt;D219)*2/1000+(SUMIF(Classifica!$H$4:$H$23,B219,Classifica!$G$4:$G$23)=SUMIF(Classifica!$H$4:$H$23,E219,Classifica!$G$4:$G$23))*(C219&lt;D219)*3/1000</f>
        <v>0</v>
      </c>
    </row>
    <row r="220" spans="2:8" ht="12.75" customHeight="1" x14ac:dyDescent="0.2">
      <c r="B220" s="10" t="s">
        <v>155</v>
      </c>
      <c r="C220" s="11">
        <v>1</v>
      </c>
      <c r="D220" s="12">
        <v>3</v>
      </c>
      <c r="E220" s="7" t="s">
        <v>146</v>
      </c>
      <c r="G220" s="47"/>
      <c r="H220" s="45">
        <f>(SUMIF(Classifica!$H$4:$H$23,B220,Classifica!$G$4:$G$23)=SUMIF(Classifica!$H$4:$H$23,E220,Classifica!$G$4:$G$23))*(C220&gt;D220)*2/1000+(SUMIF(Classifica!$H$4:$H$23,B220,Classifica!$G$4:$G$23)=SUMIF(Classifica!$H$4:$H$23,E220,Classifica!$G$4:$G$23))*(C220&lt;D220)*3/1000</f>
        <v>0</v>
      </c>
    </row>
    <row r="221" spans="2:8" ht="12.75" customHeight="1" thickBot="1" x14ac:dyDescent="0.25">
      <c r="B221" s="14" t="s">
        <v>144</v>
      </c>
      <c r="C221" s="15">
        <v>1</v>
      </c>
      <c r="D221" s="16">
        <v>0</v>
      </c>
      <c r="E221" s="28" t="s">
        <v>160</v>
      </c>
      <c r="G221" s="50"/>
      <c r="H221" s="45">
        <f>(SUMIF(Classifica!$H$4:$H$23,B221,Classifica!$G$4:$G$23)=SUMIF(Classifica!$H$4:$H$23,E221,Classifica!$G$4:$G$23))*(C221&gt;D221)*2/1000+(SUMIF(Classifica!$H$4:$H$23,B221,Classifica!$G$4:$G$23)=SUMIF(Classifica!$H$4:$H$23,E221,Classifica!$G$4:$G$23))*(C221&lt;D221)*3/1000</f>
        <v>0</v>
      </c>
    </row>
    <row r="222" spans="2:8" ht="12.75" customHeight="1" x14ac:dyDescent="0.2">
      <c r="B222" s="20" t="s">
        <v>147</v>
      </c>
      <c r="C222" s="18">
        <v>4</v>
      </c>
      <c r="D222" s="19">
        <v>0</v>
      </c>
      <c r="E222" s="17" t="s">
        <v>159</v>
      </c>
      <c r="G222" s="49"/>
      <c r="H222" s="45">
        <f>(SUMIF(Classifica!$H$4:$H$23,B222,Classifica!$G$4:$G$23)=SUMIF(Classifica!$H$4:$H$23,E222,Classifica!$G$4:$G$23))*(C222&gt;D222)*2/1000+(SUMIF(Classifica!$H$4:$H$23,B222,Classifica!$G$4:$G$23)=SUMIF(Classifica!$H$4:$H$23,E222,Classifica!$G$4:$G$23))*(C222&lt;D222)*3/1000</f>
        <v>0</v>
      </c>
    </row>
    <row r="223" spans="2:8" ht="12.75" customHeight="1" x14ac:dyDescent="0.2">
      <c r="B223" s="20" t="s">
        <v>150</v>
      </c>
      <c r="C223" s="11">
        <v>3</v>
      </c>
      <c r="D223" s="12">
        <v>0</v>
      </c>
      <c r="E223" s="17" t="s">
        <v>149</v>
      </c>
      <c r="G223" s="47"/>
      <c r="H223" s="45">
        <f>(SUMIF(Classifica!$H$4:$H$23,B223,Classifica!$G$4:$G$23)=SUMIF(Classifica!$H$4:$H$23,E223,Classifica!$G$4:$G$23))*(C223&gt;D223)*2/1000+(SUMIF(Classifica!$H$4:$H$23,B223,Classifica!$G$4:$G$23)=SUMIF(Classifica!$H$4:$H$23,E223,Classifica!$G$4:$G$23))*(C223&lt;D223)*3/1000</f>
        <v>0</v>
      </c>
    </row>
    <row r="224" spans="2:8" ht="12.75" customHeight="1" x14ac:dyDescent="0.2">
      <c r="B224" s="20" t="s">
        <v>152</v>
      </c>
      <c r="C224" s="11">
        <v>2</v>
      </c>
      <c r="D224" s="12">
        <v>0</v>
      </c>
      <c r="E224" s="17" t="s">
        <v>180</v>
      </c>
      <c r="G224" s="47"/>
      <c r="H224" s="45">
        <f>(SUMIF(Classifica!$H$4:$H$23,B224,Classifica!$G$4:$G$23)=SUMIF(Classifica!$H$4:$H$23,E224,Classifica!$G$4:$G$23))*(C224&gt;D224)*2/1000+(SUMIF(Classifica!$H$4:$H$23,B224,Classifica!$G$4:$G$23)=SUMIF(Classifica!$H$4:$H$23,E224,Classifica!$G$4:$G$23))*(C224&lt;D224)*3/1000</f>
        <v>0</v>
      </c>
    </row>
    <row r="225" spans="2:8" ht="12.75" customHeight="1" x14ac:dyDescent="0.2">
      <c r="B225" s="20" t="s">
        <v>154</v>
      </c>
      <c r="C225" s="11">
        <v>1</v>
      </c>
      <c r="D225" s="12">
        <v>1</v>
      </c>
      <c r="E225" s="17" t="s">
        <v>151</v>
      </c>
      <c r="G225" s="47"/>
      <c r="H225" s="45">
        <f>(SUMIF(Classifica!$H$4:$H$23,B225,Classifica!$G$4:$G$23)=SUMIF(Classifica!$H$4:$H$23,E225,Classifica!$G$4:$G$23))*(C225&gt;D225)*2/1000+(SUMIF(Classifica!$H$4:$H$23,B225,Classifica!$G$4:$G$23)=SUMIF(Classifica!$H$4:$H$23,E225,Classifica!$G$4:$G$23))*(C225&lt;D225)*3/1000</f>
        <v>0</v>
      </c>
    </row>
    <row r="226" spans="2:8" ht="12.75" customHeight="1" x14ac:dyDescent="0.2">
      <c r="B226" s="20" t="s">
        <v>146</v>
      </c>
      <c r="C226" s="11">
        <v>2</v>
      </c>
      <c r="D226" s="12">
        <v>0</v>
      </c>
      <c r="E226" s="17" t="s">
        <v>161</v>
      </c>
      <c r="G226" s="47" t="s">
        <v>43</v>
      </c>
      <c r="H226" s="45">
        <f>(SUMIF(Classifica!$H$4:$H$23,B226,Classifica!$G$4:$G$23)=SUMIF(Classifica!$H$4:$H$23,E226,Classifica!$G$4:$G$23))*(C226&gt;D226)*2/1000+(SUMIF(Classifica!$H$4:$H$23,B226,Classifica!$G$4:$G$23)=SUMIF(Classifica!$H$4:$H$23,E226,Classifica!$G$4:$G$23))*(C226&lt;D226)*3/1000</f>
        <v>0</v>
      </c>
    </row>
    <row r="227" spans="2:8" ht="12.75" customHeight="1" x14ac:dyDescent="0.2">
      <c r="B227" s="20" t="s">
        <v>158</v>
      </c>
      <c r="C227" s="11">
        <v>1</v>
      </c>
      <c r="D227" s="12">
        <v>1</v>
      </c>
      <c r="E227" s="17" t="s">
        <v>144</v>
      </c>
      <c r="G227" s="47" t="s">
        <v>42</v>
      </c>
      <c r="H227" s="45">
        <f>(SUMIF(Classifica!$H$4:$H$23,B227,Classifica!$G$4:$G$23)=SUMIF(Classifica!$H$4:$H$23,E227,Classifica!$G$4:$G$23))*(C227&gt;D227)*2/1000+(SUMIF(Classifica!$H$4:$H$23,B227,Classifica!$G$4:$G$23)=SUMIF(Classifica!$H$4:$H$23,E227,Classifica!$G$4:$G$23))*(C227&lt;D227)*3/1000</f>
        <v>0</v>
      </c>
    </row>
    <row r="228" spans="2:8" ht="12.75" customHeight="1" x14ac:dyDescent="0.2">
      <c r="B228" s="20" t="s">
        <v>160</v>
      </c>
      <c r="C228" s="11">
        <v>1</v>
      </c>
      <c r="D228" s="12">
        <v>0</v>
      </c>
      <c r="E228" s="17" t="s">
        <v>155</v>
      </c>
      <c r="G228" s="47"/>
      <c r="H228" s="45">
        <f>(SUMIF(Classifica!$H$4:$H$23,B228,Classifica!$G$4:$G$23)=SUMIF(Classifica!$H$4:$H$23,E228,Classifica!$G$4:$G$23))*(C228&gt;D228)*2/1000+(SUMIF(Classifica!$H$4:$H$23,B228,Classifica!$G$4:$G$23)=SUMIF(Classifica!$H$4:$H$23,E228,Classifica!$G$4:$G$23))*(C228&lt;D228)*3/1000</f>
        <v>0</v>
      </c>
    </row>
    <row r="229" spans="2:8" ht="12.75" customHeight="1" x14ac:dyDescent="0.2">
      <c r="B229" s="20" t="s">
        <v>162</v>
      </c>
      <c r="C229" s="11">
        <v>1</v>
      </c>
      <c r="D229" s="12">
        <v>1</v>
      </c>
      <c r="E229" s="17" t="s">
        <v>148</v>
      </c>
      <c r="G229" s="47"/>
      <c r="H229" s="45">
        <f>(SUMIF(Classifica!$H$4:$H$23,B229,Classifica!$G$4:$G$23)=SUMIF(Classifica!$H$4:$H$23,E229,Classifica!$G$4:$G$23))*(C229&gt;D229)*2/1000+(SUMIF(Classifica!$H$4:$H$23,B229,Classifica!$G$4:$G$23)=SUMIF(Classifica!$H$4:$H$23,E229,Classifica!$G$4:$G$23))*(C229&lt;D229)*3/1000</f>
        <v>0</v>
      </c>
    </row>
    <row r="230" spans="2:8" ht="12.75" customHeight="1" x14ac:dyDescent="0.2">
      <c r="B230" s="20" t="s">
        <v>182</v>
      </c>
      <c r="C230" s="11">
        <v>0</v>
      </c>
      <c r="D230" s="12">
        <v>0</v>
      </c>
      <c r="E230" s="17" t="s">
        <v>157</v>
      </c>
      <c r="G230" s="47"/>
      <c r="H230" s="45">
        <f>(SUMIF(Classifica!$H$4:$H$23,B230,Classifica!$G$4:$G$23)=SUMIF(Classifica!$H$4:$H$23,E230,Classifica!$G$4:$G$23))*(C230&gt;D230)*2/1000+(SUMIF(Classifica!$H$4:$H$23,B230,Classifica!$G$4:$G$23)=SUMIF(Classifica!$H$4:$H$23,E230,Classifica!$G$4:$G$23))*(C230&lt;D230)*3/1000</f>
        <v>0</v>
      </c>
    </row>
    <row r="231" spans="2:8" ht="12.75" customHeight="1" thickBot="1" x14ac:dyDescent="0.25">
      <c r="B231" s="14" t="s">
        <v>156</v>
      </c>
      <c r="C231" s="15">
        <v>1</v>
      </c>
      <c r="D231" s="16">
        <v>0</v>
      </c>
      <c r="E231" s="28" t="s">
        <v>153</v>
      </c>
      <c r="G231" s="50"/>
      <c r="H231" s="45">
        <f>(SUMIF(Classifica!$H$4:$H$23,B231,Classifica!$G$4:$G$23)=SUMIF(Classifica!$H$4:$H$23,E231,Classifica!$G$4:$G$23))*(C231&gt;D231)*2/1000+(SUMIF(Classifica!$H$4:$H$23,B231,Classifica!$G$4:$G$23)=SUMIF(Classifica!$H$4:$H$23,E231,Classifica!$G$4:$G$23))*(C231&lt;D231)*3/1000</f>
        <v>0</v>
      </c>
    </row>
    <row r="232" spans="2:8" ht="12.75" customHeight="1" x14ac:dyDescent="0.2">
      <c r="B232" s="20" t="s">
        <v>161</v>
      </c>
      <c r="C232" s="18">
        <v>0</v>
      </c>
      <c r="D232" s="19">
        <v>0</v>
      </c>
      <c r="E232" s="48" t="s">
        <v>151</v>
      </c>
      <c r="G232" s="49"/>
      <c r="H232" s="45">
        <f>(SUMIF(Classifica!$H$4:$H$23,B232,Classifica!$G$4:$G$23)=SUMIF(Classifica!$H$4:$H$23,E240,Classifica!$G$4:$G$23))*(C232&gt;D232)*2/1000+(SUMIF(Classifica!$H$4:$H$23,B232,Classifica!$G$4:$G$23)=SUMIF(Classifica!$H$4:$H$23,E240,Classifica!$G$4:$G$23))*(C232&lt;D232)*3/1000</f>
        <v>0</v>
      </c>
    </row>
    <row r="233" spans="2:8" ht="12.75" customHeight="1" x14ac:dyDescent="0.2">
      <c r="B233" s="20" t="s">
        <v>148</v>
      </c>
      <c r="C233" s="11">
        <v>3</v>
      </c>
      <c r="D233" s="12">
        <v>1</v>
      </c>
      <c r="E233" s="104" t="s">
        <v>182</v>
      </c>
      <c r="G233" s="47"/>
      <c r="H233" s="45">
        <f>(SUMIF(Classifica!$H$4:$H$23,B233,Classifica!$G$4:$G$23)=SUMIF(Classifica!$H$4:$H$23,E233,Classifica!$G$4:$G$23))*(C233&gt;D233)*2/1000+(SUMIF(Classifica!$H$4:$H$23,B233,Classifica!$G$4:$G$23)=SUMIF(Classifica!$H$4:$H$23,E233,Classifica!$G$4:$G$23))*(C233&lt;D233)*3/1000</f>
        <v>0</v>
      </c>
    </row>
    <row r="234" spans="2:8" ht="12.75" customHeight="1" x14ac:dyDescent="0.2">
      <c r="B234" s="20" t="s">
        <v>144</v>
      </c>
      <c r="C234" s="11">
        <v>0</v>
      </c>
      <c r="D234" s="12">
        <v>0</v>
      </c>
      <c r="E234" s="104" t="s">
        <v>149</v>
      </c>
      <c r="G234" s="47"/>
      <c r="H234" s="45">
        <f>(SUMIF(Classifica!$H$4:$H$23,B234,Classifica!$G$4:$G$23)=SUMIF(Classifica!$H$4:$H$23,E234,Classifica!$G$4:$G$23))*(C234&gt;D234)*2/1000+(SUMIF(Classifica!$H$4:$H$23,B234,Classifica!$G$4:$G$23)=SUMIF(Classifica!$H$4:$H$23,E234,Classifica!$G$4:$G$23))*(C234&lt;D234)*3/1000</f>
        <v>0</v>
      </c>
    </row>
    <row r="235" spans="2:8" ht="12.75" customHeight="1" x14ac:dyDescent="0.2">
      <c r="B235" s="20" t="s">
        <v>146</v>
      </c>
      <c r="C235" s="11">
        <v>1</v>
      </c>
      <c r="D235" s="12">
        <v>1</v>
      </c>
      <c r="E235" s="104" t="s">
        <v>147</v>
      </c>
      <c r="G235" s="47"/>
      <c r="H235" s="45">
        <f>(SUMIF(Classifica!$H$4:$H$23,B235,Classifica!$G$4:$G$23)=SUMIF(Classifica!$H$4:$H$23,E235,Classifica!$G$4:$G$23))*(C235&gt;D235)*2/1000+(SUMIF(Classifica!$H$4:$H$23,B235,Classifica!$G$4:$G$23)=SUMIF(Classifica!$H$4:$H$23,E235,Classifica!$G$4:$G$23))*(C235&lt;D235)*3/1000</f>
        <v>0</v>
      </c>
    </row>
    <row r="236" spans="2:8" ht="12.75" customHeight="1" x14ac:dyDescent="0.2">
      <c r="B236" s="20" t="s">
        <v>160</v>
      </c>
      <c r="C236" s="11">
        <v>0</v>
      </c>
      <c r="D236" s="12">
        <v>4</v>
      </c>
      <c r="E236" s="104" t="s">
        <v>150</v>
      </c>
      <c r="G236" s="47" t="s">
        <v>44</v>
      </c>
      <c r="H236" s="45">
        <f>(SUMIF(Classifica!$H$4:$H$23,B236,Classifica!$G$4:$G$23)=SUMIF(Classifica!$H$4:$H$23,E236,Classifica!$G$4:$G$23))*(C236&gt;D236)*2/1000+(SUMIF(Classifica!$H$4:$H$23,B236,Classifica!$G$4:$G$23)=SUMIF(Classifica!$H$4:$H$23,E236,Classifica!$G$4:$G$23))*(C236&lt;D236)*3/1000</f>
        <v>0</v>
      </c>
    </row>
    <row r="237" spans="2:8" ht="12.75" customHeight="1" x14ac:dyDescent="0.2">
      <c r="B237" s="20" t="s">
        <v>162</v>
      </c>
      <c r="C237" s="11">
        <v>0</v>
      </c>
      <c r="D237" s="12">
        <v>2</v>
      </c>
      <c r="E237" s="104" t="s">
        <v>154</v>
      </c>
      <c r="G237" s="47" t="s">
        <v>45</v>
      </c>
      <c r="H237" s="45">
        <f>(SUMIF(Classifica!$H$4:$H$23,B237,Classifica!$G$4:$G$23)=SUMIF(Classifica!$H$4:$H$23,E237,Classifica!$G$4:$G$23))*(C237&gt;D237)*2/1000+(SUMIF(Classifica!$H$4:$H$23,B237,Classifica!$G$4:$G$23)=SUMIF(Classifica!$H$4:$H$23,E237,Classifica!$G$4:$G$23))*(C237&lt;D237)*3/1000</f>
        <v>0</v>
      </c>
    </row>
    <row r="238" spans="2:8" ht="12.75" customHeight="1" x14ac:dyDescent="0.2">
      <c r="B238" s="20" t="s">
        <v>155</v>
      </c>
      <c r="C238" s="11">
        <v>0</v>
      </c>
      <c r="D238" s="12">
        <v>1</v>
      </c>
      <c r="E238" s="104" t="s">
        <v>153</v>
      </c>
      <c r="G238" s="47"/>
      <c r="H238" s="45">
        <f>(SUMIF(Classifica!$H$4:$H$23,B238,Classifica!$G$4:$G$23)=SUMIF(Classifica!$H$4:$H$23,E238,Classifica!$G$4:$G$23))*(C238&gt;D238)*2/1000+(SUMIF(Classifica!$H$4:$H$23,B238,Classifica!$G$4:$G$23)=SUMIF(Classifica!$H$4:$H$23,E238,Classifica!$G$4:$G$23))*(C238&lt;D238)*3/1000</f>
        <v>0</v>
      </c>
    </row>
    <row r="239" spans="2:8" ht="12.75" customHeight="1" x14ac:dyDescent="0.2">
      <c r="B239" s="20" t="s">
        <v>157</v>
      </c>
      <c r="C239" s="11">
        <v>0</v>
      </c>
      <c r="D239" s="12">
        <v>0</v>
      </c>
      <c r="E239" s="104" t="s">
        <v>152</v>
      </c>
      <c r="G239" s="47"/>
      <c r="H239" s="45">
        <f>(SUMIF(Classifica!$H$4:$H$23,B239,Classifica!$G$4:$G$23)=SUMIF(Classifica!$H$4:$H$23,E239,Classifica!$G$4:$G$23))*(C239&gt;D239)*2/1000+(SUMIF(Classifica!$H$4:$H$23,B239,Classifica!$G$4:$G$23)=SUMIF(Classifica!$H$4:$H$23,E239,Classifica!$G$4:$G$23))*(C239&lt;D239)*3/1000</f>
        <v>0</v>
      </c>
    </row>
    <row r="240" spans="2:8" ht="12.75" customHeight="1" x14ac:dyDescent="0.2">
      <c r="B240" s="20" t="s">
        <v>180</v>
      </c>
      <c r="C240" s="11">
        <v>3</v>
      </c>
      <c r="D240" s="12">
        <v>0</v>
      </c>
      <c r="E240" s="104" t="s">
        <v>158</v>
      </c>
      <c r="G240" s="47"/>
      <c r="H240" s="45">
        <f>(SUMIF(Classifica!$H$4:$H$23,B240,Classifica!$G$4:$G$23)=SUMIF(Classifica!$H$4:$H$23,#REF!,Classifica!$G$4:$G$23))*(C240&gt;D240)*2/1000+(SUMIF(Classifica!$H$4:$H$23,B240,Classifica!$G$4:$G$23)=SUMIF(Classifica!$H$4:$H$23,#REF!,Classifica!$G$4:$G$23))*(C240&lt;D240)*3/1000</f>
        <v>0</v>
      </c>
    </row>
    <row r="241" spans="2:8" ht="12.75" customHeight="1" thickBot="1" x14ac:dyDescent="0.25">
      <c r="B241" s="14" t="s">
        <v>159</v>
      </c>
      <c r="C241" s="15">
        <v>1</v>
      </c>
      <c r="D241" s="16">
        <v>3</v>
      </c>
      <c r="E241" s="28" t="s">
        <v>156</v>
      </c>
      <c r="G241" s="50"/>
      <c r="H241" s="45">
        <f>(SUMIF(Classifica!$H$4:$H$23,B241,Classifica!$G$4:$G$23)=SUMIF(Classifica!$H$4:$H$23,E241,Classifica!$G$4:$G$23))*(C241&gt;D241)*2/1000+(SUMIF(Classifica!$H$4:$H$23,B241,Classifica!$G$4:$G$23)=SUMIF(Classifica!$H$4:$H$23,E241,Classifica!$G$4:$G$23))*(C241&lt;D241)*3/1000</f>
        <v>0</v>
      </c>
    </row>
    <row r="242" spans="2:8" ht="12.75" customHeight="1" x14ac:dyDescent="0.2">
      <c r="B242" s="20" t="s">
        <v>154</v>
      </c>
      <c r="C242" s="18">
        <v>2</v>
      </c>
      <c r="D242" s="19">
        <v>2</v>
      </c>
      <c r="E242" s="17" t="s">
        <v>146</v>
      </c>
      <c r="G242" s="49"/>
      <c r="H242" s="45">
        <f>(SUMIF(Classifica!$H$4:$H$23,B242,Classifica!$G$4:$G$23)=SUMIF(Classifica!$H$4:$H$23,E242,Classifica!$G$4:$G$23))*(C242&gt;D242)*2/1000+(SUMIF(Classifica!$H$4:$H$23,B242,Classifica!$G$4:$G$23)=SUMIF(Classifica!$H$4:$H$23,E242,Classifica!$G$4:$G$23))*(C242&lt;D242)*3/1000</f>
        <v>0</v>
      </c>
    </row>
    <row r="243" spans="2:8" ht="12.75" customHeight="1" x14ac:dyDescent="0.2">
      <c r="B243" s="20" t="s">
        <v>158</v>
      </c>
      <c r="C243" s="11">
        <v>0</v>
      </c>
      <c r="D243" s="12">
        <v>0</v>
      </c>
      <c r="E243" s="17" t="s">
        <v>160</v>
      </c>
      <c r="G243" s="47"/>
      <c r="H243" s="45">
        <f>(SUMIF(Classifica!$H$4:$H$23,B243,Classifica!$G$4:$G$23)=SUMIF(Classifica!$H$4:$H$23,E243,Classifica!$G$4:$G$23))*(C243&gt;D243)*2/1000+(SUMIF(Classifica!$H$4:$H$23,B243,Classifica!$G$4:$G$23)=SUMIF(Classifica!$H$4:$H$23,E243,Classifica!$G$4:$G$23))*(C243&lt;D243)*3/1000</f>
        <v>0</v>
      </c>
    </row>
    <row r="244" spans="2:8" ht="12.75" customHeight="1" x14ac:dyDescent="0.2">
      <c r="B244" s="20" t="s">
        <v>149</v>
      </c>
      <c r="C244" s="11">
        <v>2</v>
      </c>
      <c r="D244" s="12">
        <v>4</v>
      </c>
      <c r="E244" s="17" t="s">
        <v>161</v>
      </c>
      <c r="G244" s="47"/>
      <c r="H244" s="45">
        <f>(SUMIF(Classifica!$H$4:$H$23,B244,Classifica!$G$4:$G$23)=SUMIF(Classifica!$H$4:$H$23,E244,Classifica!$G$4:$G$23))*(C244&gt;D244)*2/1000+(SUMIF(Classifica!$H$4:$H$23,B244,Classifica!$G$4:$G$23)=SUMIF(Classifica!$H$4:$H$23,E244,Classifica!$G$4:$G$23))*(C244&lt;D244)*3/1000</f>
        <v>0</v>
      </c>
    </row>
    <row r="245" spans="2:8" ht="12.75" customHeight="1" x14ac:dyDescent="0.2">
      <c r="B245" s="20" t="s">
        <v>147</v>
      </c>
      <c r="C245" s="11">
        <v>1</v>
      </c>
      <c r="D245" s="12">
        <v>0</v>
      </c>
      <c r="E245" s="17" t="s">
        <v>162</v>
      </c>
      <c r="G245" s="47"/>
      <c r="H245" s="45">
        <f>(SUMIF(Classifica!$H$4:$H$23,B245,Classifica!$G$4:$G$23)=SUMIF(Classifica!$H$4:$H$23,E245,Classifica!$G$4:$G$23))*(C245&gt;D245)*2/1000+(SUMIF(Classifica!$H$4:$H$23,B245,Classifica!$G$4:$G$23)=SUMIF(Classifica!$H$4:$H$23,E245,Classifica!$G$4:$G$23))*(C245&lt;D245)*3/1000</f>
        <v>0</v>
      </c>
    </row>
    <row r="246" spans="2:8" ht="12.75" customHeight="1" x14ac:dyDescent="0.2">
      <c r="B246" s="20" t="s">
        <v>182</v>
      </c>
      <c r="C246" s="11">
        <v>0</v>
      </c>
      <c r="D246" s="12">
        <v>0</v>
      </c>
      <c r="E246" s="17" t="s">
        <v>180</v>
      </c>
      <c r="G246" s="47" t="s">
        <v>46</v>
      </c>
      <c r="H246" s="45">
        <f>(SUMIF(Classifica!$H$4:$H$23,B246,Classifica!$G$4:$G$23)=SUMIF(Classifica!$H$4:$H$23,E246,Classifica!$G$4:$G$23))*(C246&gt;D246)*2/1000+(SUMIF(Classifica!$H$4:$H$23,B246,Classifica!$G$4:$G$23)=SUMIF(Classifica!$H$4:$H$23,E246,Classifica!$G$4:$G$23))*(C246&lt;D246)*3/1000</f>
        <v>0</v>
      </c>
    </row>
    <row r="247" spans="2:8" ht="12.75" customHeight="1" x14ac:dyDescent="0.2">
      <c r="B247" s="20" t="s">
        <v>150</v>
      </c>
      <c r="C247" s="11">
        <v>2</v>
      </c>
      <c r="D247" s="12">
        <v>0</v>
      </c>
      <c r="E247" s="17" t="s">
        <v>157</v>
      </c>
      <c r="G247" s="47" t="s">
        <v>47</v>
      </c>
      <c r="H247" s="45">
        <f>(SUMIF(Classifica!$H$4:$H$23,B247,Classifica!$G$4:$G$23)=SUMIF(Classifica!$H$4:$H$23,E247,Classifica!$G$4:$G$23))*(C247&gt;D247)*2/1000+(SUMIF(Classifica!$H$4:$H$23,B247,Classifica!$G$4:$G$23)=SUMIF(Classifica!$H$4:$H$23,E247,Classifica!$G$4:$G$23))*(C247&lt;D247)*3/1000</f>
        <v>0</v>
      </c>
    </row>
    <row r="248" spans="2:8" ht="12.75" customHeight="1" x14ac:dyDescent="0.2">
      <c r="B248" s="20" t="s">
        <v>153</v>
      </c>
      <c r="C248" s="11">
        <v>1</v>
      </c>
      <c r="D248" s="12">
        <v>2</v>
      </c>
      <c r="E248" s="17" t="s">
        <v>144</v>
      </c>
      <c r="G248" s="47"/>
      <c r="H248" s="45">
        <f>(SUMIF(Classifica!$H$4:$H$23,B248,Classifica!$G$4:$G$23)=SUMIF(Classifica!$H$4:$H$23,E248,Classifica!$G$4:$G$23))*(C248&gt;D248)*2/1000+(SUMIF(Classifica!$H$4:$H$23,B248,Classifica!$G$4:$G$23)=SUMIF(Classifica!$H$4:$H$23,E248,Classifica!$G$4:$G$23))*(C248&lt;D248)*3/1000</f>
        <v>0</v>
      </c>
    </row>
    <row r="249" spans="2:8" ht="12.75" customHeight="1" x14ac:dyDescent="0.2">
      <c r="B249" s="20" t="s">
        <v>151</v>
      </c>
      <c r="C249" s="11">
        <v>1</v>
      </c>
      <c r="D249" s="12">
        <v>0</v>
      </c>
      <c r="E249" s="17" t="s">
        <v>155</v>
      </c>
      <c r="G249" s="47"/>
      <c r="H249" s="45">
        <f>(SUMIF(Classifica!$H$4:$H$23,B249,Classifica!$G$4:$G$23)=SUMIF(Classifica!$H$4:$H$23,E249,Classifica!$G$4:$G$23))*(C249&gt;D249)*2/1000+(SUMIF(Classifica!$H$4:$H$23,B249,Classifica!$G$4:$G$23)=SUMIF(Classifica!$H$4:$H$23,E249,Classifica!$G$4:$G$23))*(C249&lt;D249)*3/1000</f>
        <v>0</v>
      </c>
    </row>
    <row r="250" spans="2:8" ht="12.75" customHeight="1" x14ac:dyDescent="0.2">
      <c r="B250" s="20" t="s">
        <v>152</v>
      </c>
      <c r="C250" s="11">
        <v>0</v>
      </c>
      <c r="D250" s="12">
        <v>0</v>
      </c>
      <c r="E250" s="17" t="s">
        <v>159</v>
      </c>
      <c r="G250" s="47"/>
      <c r="H250" s="45">
        <f>(SUMIF(Classifica!$H$4:$H$23,B250,Classifica!$G$4:$G$23)=SUMIF(Classifica!$H$4:$H$23,E250,Classifica!$G$4:$G$23))*(C250&gt;D250)*2/1000+(SUMIF(Classifica!$H$4:$H$23,B250,Classifica!$G$4:$G$23)=SUMIF(Classifica!$H$4:$H$23,E250,Classifica!$G$4:$G$23))*(C250&lt;D250)*3/1000</f>
        <v>0</v>
      </c>
    </row>
    <row r="251" spans="2:8" ht="12.75" customHeight="1" thickBot="1" x14ac:dyDescent="0.25">
      <c r="B251" s="14" t="s">
        <v>156</v>
      </c>
      <c r="C251" s="15">
        <v>1</v>
      </c>
      <c r="D251" s="16">
        <v>0</v>
      </c>
      <c r="E251" s="28" t="s">
        <v>148</v>
      </c>
      <c r="G251" s="50"/>
      <c r="H251" s="45">
        <f>(SUMIF(Classifica!$H$4:$H$23,B251,Classifica!$G$4:$G$23)=SUMIF(Classifica!$H$4:$H$23,E251,Classifica!$G$4:$G$23))*(C251&gt;D251)*2/1000+(SUMIF(Classifica!$H$4:$H$23,B251,Classifica!$G$4:$G$23)=SUMIF(Classifica!$H$4:$H$23,E251,Classifica!$G$4:$G$23))*(C251&lt;D251)*3/1000</f>
        <v>0</v>
      </c>
    </row>
    <row r="252" spans="2:8" ht="12.75" customHeight="1" x14ac:dyDescent="0.2">
      <c r="B252" s="20" t="s">
        <v>148</v>
      </c>
      <c r="C252" s="18">
        <v>1</v>
      </c>
      <c r="D252" s="19">
        <v>0</v>
      </c>
      <c r="E252" s="17" t="s">
        <v>153</v>
      </c>
      <c r="G252" s="49"/>
      <c r="H252" s="45">
        <f>(SUMIF(Classifica!$H$4:$H$23,B252,Classifica!$G$4:$G$23)=SUMIF(Classifica!$H$4:$H$23,E252,Classifica!$G$4:$G$23))*(C252&gt;D252)*2/1000+(SUMIF(Classifica!$H$4:$H$23,B252,Classifica!$G$4:$G$23)=SUMIF(Classifica!$H$4:$H$23,E252,Classifica!$G$4:$G$23))*(C252&lt;D252)*3/1000</f>
        <v>0</v>
      </c>
    </row>
    <row r="253" spans="2:8" ht="12.75" customHeight="1" x14ac:dyDescent="0.2">
      <c r="B253" s="10" t="s">
        <v>147</v>
      </c>
      <c r="C253" s="11">
        <v>4</v>
      </c>
      <c r="D253" s="12">
        <v>0</v>
      </c>
      <c r="E253" s="7" t="s">
        <v>182</v>
      </c>
      <c r="G253" s="47"/>
      <c r="H253" s="45">
        <f>(SUMIF(Classifica!$H$4:$H$23,B253,Classifica!$G$4:$G$23)=SUMIF(Classifica!$H$4:$H$23,E253,Classifica!$G$4:$G$23))*(C253&gt;D253)*2/1000+(SUMIF(Classifica!$H$4:$H$23,B253,Classifica!$G$4:$G$23)=SUMIF(Classifica!$H$4:$H$23,E253,Classifica!$G$4:$G$23))*(C253&lt;D253)*3/1000</f>
        <v>0</v>
      </c>
    </row>
    <row r="254" spans="2:8" ht="12.75" customHeight="1" x14ac:dyDescent="0.2">
      <c r="B254" s="10" t="s">
        <v>146</v>
      </c>
      <c r="C254" s="11">
        <v>0</v>
      </c>
      <c r="D254" s="12">
        <v>1</v>
      </c>
      <c r="E254" s="7" t="s">
        <v>159</v>
      </c>
      <c r="G254" s="47"/>
      <c r="H254" s="45">
        <f>(SUMIF(Classifica!$H$4:$H$23,B254,Classifica!$G$4:$G$23)=SUMIF(Classifica!$H$4:$H$23,E254,Classifica!$G$4:$G$23))*(C254&gt;D254)*2/1000+(SUMIF(Classifica!$H$4:$H$23,B254,Classifica!$G$4:$G$23)=SUMIF(Classifica!$H$4:$H$23,E254,Classifica!$G$4:$G$23))*(C254&lt;D254)*3/1000</f>
        <v>0</v>
      </c>
    </row>
    <row r="255" spans="2:8" ht="12.75" customHeight="1" x14ac:dyDescent="0.2">
      <c r="B255" s="10" t="s">
        <v>160</v>
      </c>
      <c r="C255" s="11">
        <v>5</v>
      </c>
      <c r="D255" s="12">
        <v>0</v>
      </c>
      <c r="E255" s="7" t="s">
        <v>149</v>
      </c>
      <c r="G255" s="47"/>
      <c r="H255" s="45">
        <f>(SUMIF(Classifica!$H$4:$H$23,B255,Classifica!$G$4:$G$23)=SUMIF(Classifica!$H$4:$H$23,E255,Classifica!$G$4:$G$23))*(C255&gt;D255)*2/1000+(SUMIF(Classifica!$H$4:$H$23,B255,Classifica!$G$4:$G$23)=SUMIF(Classifica!$H$4:$H$23,E255,Classifica!$G$4:$G$23))*(C255&lt;D255)*3/1000</f>
        <v>0</v>
      </c>
    </row>
    <row r="256" spans="2:8" ht="12.75" customHeight="1" x14ac:dyDescent="0.2">
      <c r="B256" s="10" t="s">
        <v>162</v>
      </c>
      <c r="C256" s="11">
        <v>2</v>
      </c>
      <c r="D256" s="12">
        <v>0</v>
      </c>
      <c r="E256" s="7" t="s">
        <v>158</v>
      </c>
      <c r="G256" s="47" t="s">
        <v>48</v>
      </c>
      <c r="H256" s="45">
        <f>(SUMIF(Classifica!$H$4:$H$23,B256,Classifica!$G$4:$G$23)=SUMIF(Classifica!$H$4:$H$23,E256,Classifica!$G$4:$G$23))*(C256&gt;D256)*2/1000+(SUMIF(Classifica!$H$4:$H$23,B256,Classifica!$G$4:$G$23)=SUMIF(Classifica!$H$4:$H$23,E256,Classifica!$G$4:$G$23))*(C256&lt;D256)*3/1000</f>
        <v>0</v>
      </c>
    </row>
    <row r="257" spans="2:8" ht="12.75" customHeight="1" x14ac:dyDescent="0.2">
      <c r="B257" s="10" t="s">
        <v>155</v>
      </c>
      <c r="C257" s="11">
        <v>2</v>
      </c>
      <c r="D257" s="12">
        <v>0</v>
      </c>
      <c r="E257" s="7" t="s">
        <v>156</v>
      </c>
      <c r="G257" s="47" t="s">
        <v>61</v>
      </c>
      <c r="H257" s="45">
        <f>(SUMIF(Classifica!$H$4:$H$23,B257,Classifica!$G$4:$G$23)=SUMIF(Classifica!$H$4:$H$23,E257,Classifica!$G$4:$G$23))*(C257&gt;D257)*2/1000+(SUMIF(Classifica!$H$4:$H$23,B257,Classifica!$G$4:$G$23)=SUMIF(Classifica!$H$4:$H$23,E257,Classifica!$G$4:$G$23))*(C257&lt;D257)*3/1000</f>
        <v>0</v>
      </c>
    </row>
    <row r="258" spans="2:8" ht="12.75" customHeight="1" x14ac:dyDescent="0.2">
      <c r="B258" s="10" t="s">
        <v>150</v>
      </c>
      <c r="C258" s="11">
        <v>1</v>
      </c>
      <c r="D258" s="12">
        <v>1</v>
      </c>
      <c r="E258" s="7" t="s">
        <v>152</v>
      </c>
      <c r="G258" s="47"/>
      <c r="H258" s="45">
        <f>(SUMIF(Classifica!$H$4:$H$23,B258,Classifica!$G$4:$G$23)=SUMIF(Classifica!$H$4:$H$23,E258,Classifica!$G$4:$G$23))*(C258&gt;D258)*2/1000+(SUMIF(Classifica!$H$4:$H$23,B258,Classifica!$G$4:$G$23)=SUMIF(Classifica!$H$4:$H$23,E258,Classifica!$G$4:$G$23))*(C258&lt;D258)*3/1000</f>
        <v>0</v>
      </c>
    </row>
    <row r="259" spans="2:8" ht="12.75" customHeight="1" x14ac:dyDescent="0.2">
      <c r="B259" s="10" t="s">
        <v>157</v>
      </c>
      <c r="C259" s="11">
        <v>1</v>
      </c>
      <c r="D259" s="12">
        <v>0</v>
      </c>
      <c r="E259" s="7" t="s">
        <v>151</v>
      </c>
      <c r="G259" s="47"/>
      <c r="H259" s="45">
        <f>(SUMIF(Classifica!$H$4:$H$23,B259,Classifica!$G$4:$G$23)=SUMIF(Classifica!$H$4:$H$23,E259,Classifica!$G$4:$G$23))*(C259&gt;D259)*2/1000+(SUMIF(Classifica!$H$4:$H$23,B259,Classifica!$G$4:$G$23)=SUMIF(Classifica!$H$4:$H$23,E259,Classifica!$G$4:$G$23))*(C259&lt;D259)*3/1000</f>
        <v>0</v>
      </c>
    </row>
    <row r="260" spans="2:8" ht="12.75" customHeight="1" x14ac:dyDescent="0.2">
      <c r="B260" s="10" t="s">
        <v>180</v>
      </c>
      <c r="C260" s="11">
        <v>4</v>
      </c>
      <c r="D260" s="12">
        <v>1</v>
      </c>
      <c r="E260" s="7" t="s">
        <v>154</v>
      </c>
      <c r="G260" s="47"/>
      <c r="H260" s="45">
        <f>(SUMIF(Classifica!$H$4:$H$23,B260,Classifica!$G$4:$G$23)=SUMIF(Classifica!$H$4:$H$23,E260,Classifica!$G$4:$G$23))*(C260&gt;D260)*2/1000+(SUMIF(Classifica!$H$4:$H$23,B260,Classifica!$G$4:$G$23)=SUMIF(Classifica!$H$4:$H$23,E260,Classifica!$G$4:$G$23))*(C260&lt;D260)*3/1000</f>
        <v>0</v>
      </c>
    </row>
    <row r="261" spans="2:8" ht="12.75" customHeight="1" thickBot="1" x14ac:dyDescent="0.25">
      <c r="B261" s="14" t="s">
        <v>161</v>
      </c>
      <c r="C261" s="15">
        <v>3</v>
      </c>
      <c r="D261" s="16">
        <v>1</v>
      </c>
      <c r="E261" s="28" t="s">
        <v>144</v>
      </c>
      <c r="G261" s="50"/>
      <c r="H261" s="45">
        <f>(SUMIF(Classifica!$H$4:$H$23,B261,Classifica!$G$4:$G$23)=SUMIF(Classifica!$H$4:$H$23,E261,Classifica!$G$4:$G$23))*(C261&gt;D261)*2/1000+(SUMIF(Classifica!$H$4:$H$23,B261,Classifica!$G$4:$G$23)=SUMIF(Classifica!$H$4:$H$23,E261,Classifica!$G$4:$G$23))*(C261&lt;D261)*3/1000</f>
        <v>0</v>
      </c>
    </row>
    <row r="262" spans="2:8" ht="12.75" customHeight="1" x14ac:dyDescent="0.2">
      <c r="B262" s="20" t="s">
        <v>144</v>
      </c>
      <c r="C262" s="18">
        <v>1</v>
      </c>
      <c r="D262" s="19">
        <v>1</v>
      </c>
      <c r="E262" s="17" t="s">
        <v>150</v>
      </c>
      <c r="G262" s="49"/>
      <c r="H262" s="45">
        <f>(SUMIF(Classifica!$H$4:$H$23,B262,Classifica!$G$4:$G$23)=SUMIF(Classifica!$H$4:$H$23,E262,Classifica!$G$4:$G$23))*(C262&gt;D262)*2/1000+(SUMIF(Classifica!$H$4:$H$23,B262,Classifica!$G$4:$G$23)=SUMIF(Classifica!$H$4:$H$23,E262,Classifica!$G$4:$G$23))*(C262&lt;D262)*3/1000</f>
        <v>0</v>
      </c>
    </row>
    <row r="263" spans="2:8" ht="12.75" customHeight="1" x14ac:dyDescent="0.2">
      <c r="B263" s="10" t="s">
        <v>152</v>
      </c>
      <c r="C263" s="11">
        <v>1</v>
      </c>
      <c r="D263" s="12">
        <v>2</v>
      </c>
      <c r="E263" s="7" t="s">
        <v>146</v>
      </c>
      <c r="G263" s="47"/>
      <c r="H263" s="45">
        <f>(SUMIF(Classifica!$H$4:$H$23,B263,Classifica!$G$4:$G$23)=SUMIF(Classifica!$H$4:$H$23,E263,Classifica!$G$4:$G$23))*(C263&gt;D263)*2/1000+(SUMIF(Classifica!$H$4:$H$23,B263,Classifica!$G$4:$G$23)=SUMIF(Classifica!$H$4:$H$23,E263,Classifica!$G$4:$G$23))*(C263&lt;D263)*3/1000</f>
        <v>0</v>
      </c>
    </row>
    <row r="264" spans="2:8" ht="12.75" customHeight="1" x14ac:dyDescent="0.2">
      <c r="B264" s="10" t="s">
        <v>154</v>
      </c>
      <c r="C264" s="11">
        <v>0</v>
      </c>
      <c r="D264" s="12">
        <v>2</v>
      </c>
      <c r="E264" s="7" t="s">
        <v>158</v>
      </c>
      <c r="G264" s="47"/>
      <c r="H264" s="45">
        <f>(SUMIF(Classifica!$H$4:$H$23,B264,Classifica!$G$4:$G$23)=SUMIF(Classifica!$H$4:$H$23,E264,Classifica!$G$4:$G$23))*(C264&gt;D264)*2/1000+(SUMIF(Classifica!$H$4:$H$23,B264,Classifica!$G$4:$G$23)=SUMIF(Classifica!$H$4:$H$23,E264,Classifica!$G$4:$G$23))*(C264&lt;D264)*3/1000</f>
        <v>0</v>
      </c>
    </row>
    <row r="265" spans="2:8" ht="12.75" customHeight="1" x14ac:dyDescent="0.2">
      <c r="B265" s="10" t="s">
        <v>153</v>
      </c>
      <c r="C265" s="11">
        <v>0</v>
      </c>
      <c r="D265" s="12">
        <v>0</v>
      </c>
      <c r="E265" s="7" t="s">
        <v>157</v>
      </c>
      <c r="G265" s="47"/>
      <c r="H265" s="45">
        <f>(SUMIF(Classifica!$H$4:$H$23,B265,Classifica!$G$4:$G$23)=SUMIF(Classifica!$H$4:$H$23,E265,Classifica!$G$4:$G$23))*(C265&gt;D265)*2/1000+(SUMIF(Classifica!$H$4:$H$23,B265,Classifica!$G$4:$G$23)=SUMIF(Classifica!$H$4:$H$23,E265,Classifica!$G$4:$G$23))*(C265&lt;D265)*3/1000</f>
        <v>0</v>
      </c>
    </row>
    <row r="266" spans="2:8" ht="12.75" customHeight="1" x14ac:dyDescent="0.2">
      <c r="B266" s="10" t="s">
        <v>151</v>
      </c>
      <c r="C266" s="11">
        <v>2</v>
      </c>
      <c r="D266" s="12">
        <v>1</v>
      </c>
      <c r="E266" s="7" t="s">
        <v>180</v>
      </c>
      <c r="G266" s="47" t="s">
        <v>49</v>
      </c>
      <c r="H266" s="45">
        <f>(SUMIF(Classifica!$H$4:$H$23,B266,Classifica!$G$4:$G$23)=SUMIF(Classifica!$H$4:$H$23,E266,Classifica!$G$4:$G$23))*(C266&gt;D266)*2/1000+(SUMIF(Classifica!$H$4:$H$23,B266,Classifica!$G$4:$G$23)=SUMIF(Classifica!$H$4:$H$23,E266,Classifica!$G$4:$G$23))*(C266&lt;D266)*3/1000</f>
        <v>0</v>
      </c>
    </row>
    <row r="267" spans="2:8" ht="12.75" customHeight="1" x14ac:dyDescent="0.2">
      <c r="B267" s="10" t="s">
        <v>156</v>
      </c>
      <c r="C267" s="11">
        <v>2</v>
      </c>
      <c r="D267" s="12">
        <v>0</v>
      </c>
      <c r="E267" s="7" t="s">
        <v>162</v>
      </c>
      <c r="G267" s="47" t="s">
        <v>62</v>
      </c>
      <c r="H267" s="45">
        <f>(SUMIF(Classifica!$H$4:$H$23,B267,Classifica!$G$4:$G$23)=SUMIF(Classifica!$H$4:$H$23,E267,Classifica!$G$4:$G$23))*(C267&gt;D267)*2/1000+(SUMIF(Classifica!$H$4:$H$23,B267,Classifica!$G$4:$G$23)=SUMIF(Classifica!$H$4:$H$23,E267,Classifica!$G$4:$G$23))*(C267&lt;D267)*3/1000</f>
        <v>0</v>
      </c>
    </row>
    <row r="268" spans="2:8" ht="12.75" customHeight="1" x14ac:dyDescent="0.2">
      <c r="B268" s="10" t="s">
        <v>159</v>
      </c>
      <c r="C268" s="11">
        <v>3</v>
      </c>
      <c r="D268" s="12">
        <v>1</v>
      </c>
      <c r="E268" s="7" t="s">
        <v>161</v>
      </c>
      <c r="G268" s="47"/>
      <c r="H268" s="45">
        <f>(SUMIF(Classifica!$H$4:$H$23,B268,Classifica!$G$4:$G$23)=SUMIF(Classifica!$H$4:$H$23,E268,Classifica!$G$4:$G$23))*(C268&gt;D268)*2/1000+(SUMIF(Classifica!$H$4:$H$23,B268,Classifica!$G$4:$G$23)=SUMIF(Classifica!$H$4:$H$23,E268,Classifica!$G$4:$G$23))*(C268&lt;D268)*3/1000</f>
        <v>0</v>
      </c>
    </row>
    <row r="269" spans="2:8" ht="12.75" customHeight="1" x14ac:dyDescent="0.2">
      <c r="B269" s="10" t="s">
        <v>182</v>
      </c>
      <c r="C269" s="11">
        <v>0</v>
      </c>
      <c r="D269" s="12">
        <v>0</v>
      </c>
      <c r="E269" s="7" t="s">
        <v>160</v>
      </c>
      <c r="G269" s="47"/>
      <c r="H269" s="45">
        <f>(SUMIF(Classifica!$H$4:$H$23,B269,Classifica!$G$4:$G$23)=SUMIF(Classifica!$H$4:$H$23,E269,Classifica!$G$4:$G$23))*(C269&gt;D269)*2/1000+(SUMIF(Classifica!$H$4:$H$23,B269,Classifica!$G$4:$G$23)=SUMIF(Classifica!$H$4:$H$23,E269,Classifica!$G$4:$G$23))*(C269&lt;D269)*3/1000</f>
        <v>0</v>
      </c>
    </row>
    <row r="270" spans="2:8" ht="12.75" customHeight="1" x14ac:dyDescent="0.2">
      <c r="B270" s="10" t="s">
        <v>149</v>
      </c>
      <c r="C270" s="11">
        <v>2</v>
      </c>
      <c r="D270" s="12">
        <v>2</v>
      </c>
      <c r="E270" s="7" t="s">
        <v>148</v>
      </c>
      <c r="G270" s="47"/>
      <c r="H270" s="45">
        <f>(SUMIF(Classifica!$H$4:$H$23,B270,Classifica!$G$4:$G$23)=SUMIF(Classifica!$H$4:$H$23,E270,Classifica!$G$4:$G$23))*(C270&gt;D270)*2/1000+(SUMIF(Classifica!$H$4:$H$23,B270,Classifica!$G$4:$G$23)=SUMIF(Classifica!$H$4:$H$23,E270,Classifica!$G$4:$G$23))*(C270&lt;D270)*3/1000</f>
        <v>0</v>
      </c>
    </row>
    <row r="271" spans="2:8" ht="12.75" customHeight="1" thickBot="1" x14ac:dyDescent="0.25">
      <c r="B271" s="14" t="s">
        <v>155</v>
      </c>
      <c r="C271" s="15">
        <v>1</v>
      </c>
      <c r="D271" s="16">
        <v>0</v>
      </c>
      <c r="E271" s="28" t="s">
        <v>147</v>
      </c>
      <c r="G271" s="50"/>
      <c r="H271" s="45">
        <f>(SUMIF(Classifica!$H$4:$H$23,B271,Classifica!$G$4:$G$23)=SUMIF(Classifica!$H$4:$H$23,E271,Classifica!$G$4:$G$23))*(C271&gt;D271)*2/1000+(SUMIF(Classifica!$H$4:$H$23,B271,Classifica!$G$4:$G$23)=SUMIF(Classifica!$H$4:$H$23,E271,Classifica!$G$4:$G$23))*(C271&lt;D271)*3/1000</f>
        <v>0</v>
      </c>
    </row>
    <row r="272" spans="2:8" ht="12.75" customHeight="1" x14ac:dyDescent="0.2">
      <c r="B272" s="20" t="s">
        <v>161</v>
      </c>
      <c r="C272" s="18">
        <v>0</v>
      </c>
      <c r="D272" s="19">
        <v>2</v>
      </c>
      <c r="E272" s="17" t="s">
        <v>155</v>
      </c>
      <c r="G272" s="49"/>
      <c r="H272" s="45">
        <f>(SUMIF(Classifica!$H$4:$H$23,B272,Classifica!$G$4:$G$23)=SUMIF(Classifica!$H$4:$H$23,E272,Classifica!$G$4:$G$23))*(C272&gt;D272)*2/1000+(SUMIF(Classifica!$H$4:$H$23,B272,Classifica!$G$4:$G$23)=SUMIF(Classifica!$H$4:$H$23,E272,Classifica!$G$4:$G$23))*(C272&lt;D272)*3/1000</f>
        <v>0</v>
      </c>
    </row>
    <row r="273" spans="2:8" ht="12.75" customHeight="1" x14ac:dyDescent="0.2">
      <c r="B273" s="10" t="s">
        <v>148</v>
      </c>
      <c r="C273" s="11">
        <v>1</v>
      </c>
      <c r="D273" s="12">
        <v>0</v>
      </c>
      <c r="E273" s="7" t="s">
        <v>151</v>
      </c>
      <c r="G273" s="47"/>
      <c r="H273" s="45">
        <f>(SUMIF(Classifica!$H$4:$H$23,B273,Classifica!$G$4:$G$23)=SUMIF(Classifica!$H$4:$H$23,E273,Classifica!$G$4:$G$23))*(C273&gt;D273)*2/1000+(SUMIF(Classifica!$H$4:$H$23,B273,Classifica!$G$4:$G$23)=SUMIF(Classifica!$H$4:$H$23,E273,Classifica!$G$4:$G$23))*(C273&lt;D273)*3/1000</f>
        <v>0</v>
      </c>
    </row>
    <row r="274" spans="2:8" ht="12.75" customHeight="1" x14ac:dyDescent="0.2">
      <c r="B274" s="10" t="s">
        <v>147</v>
      </c>
      <c r="C274" s="11">
        <v>6</v>
      </c>
      <c r="D274" s="12">
        <v>0</v>
      </c>
      <c r="E274" s="7" t="s">
        <v>156</v>
      </c>
      <c r="G274" s="47"/>
      <c r="H274" s="45">
        <f>(SUMIF(Classifica!$H$4:$H$23,B274,Classifica!$G$4:$G$23)=SUMIF(Classifica!$H$4:$H$23,E274,Classifica!$G$4:$G$23))*(C274&gt;D274)*2/1000+(SUMIF(Classifica!$H$4:$H$23,B274,Classifica!$G$4:$G$23)=SUMIF(Classifica!$H$4:$H$23,E274,Classifica!$G$4:$G$23))*(C274&lt;D274)*3/1000</f>
        <v>0</v>
      </c>
    </row>
    <row r="275" spans="2:8" ht="12.75" customHeight="1" x14ac:dyDescent="0.2">
      <c r="B275" s="10" t="s">
        <v>150</v>
      </c>
      <c r="C275" s="11">
        <v>3</v>
      </c>
      <c r="D275" s="12">
        <v>0</v>
      </c>
      <c r="E275" s="7" t="s">
        <v>153</v>
      </c>
      <c r="G275" s="47"/>
      <c r="H275" s="45">
        <f>(SUMIF(Classifica!$H$4:$H$23,B275,Classifica!$G$4:$G$23)=SUMIF(Classifica!$H$4:$H$23,E275,Classifica!$G$4:$G$23))*(C275&gt;D275)*2/1000+(SUMIF(Classifica!$H$4:$H$23,B275,Classifica!$G$4:$G$23)=SUMIF(Classifica!$H$4:$H$23,E275,Classifica!$G$4:$G$23))*(C275&lt;D275)*3/1000</f>
        <v>0</v>
      </c>
    </row>
    <row r="276" spans="2:8" ht="12.75" customHeight="1" x14ac:dyDescent="0.2">
      <c r="B276" s="10" t="s">
        <v>146</v>
      </c>
      <c r="C276" s="11">
        <v>0</v>
      </c>
      <c r="D276" s="12">
        <v>0</v>
      </c>
      <c r="E276" s="7" t="s">
        <v>182</v>
      </c>
      <c r="G276" s="47" t="s">
        <v>50</v>
      </c>
      <c r="H276" s="45">
        <f>(SUMIF(Classifica!$H$4:$H$23,B276,Classifica!$G$4:$G$23)=SUMIF(Classifica!$H$4:$H$23,E276,Classifica!$G$4:$G$23))*(C276&gt;D276)*2/1000+(SUMIF(Classifica!$H$4:$H$23,B276,Classifica!$G$4:$G$23)=SUMIF(Classifica!$H$4:$H$23,E276,Classifica!$G$4:$G$23))*(C276&lt;D276)*3/1000</f>
        <v>0</v>
      </c>
    </row>
    <row r="277" spans="2:8" ht="12.75" customHeight="1" x14ac:dyDescent="0.2">
      <c r="B277" s="10" t="s">
        <v>158</v>
      </c>
      <c r="C277" s="11">
        <v>0</v>
      </c>
      <c r="D277" s="12">
        <v>1</v>
      </c>
      <c r="E277" s="7" t="s">
        <v>152</v>
      </c>
      <c r="G277" s="47" t="s">
        <v>63</v>
      </c>
      <c r="H277" s="45">
        <f>(SUMIF(Classifica!$H$4:$H$23,B277,Classifica!$G$4:$G$23)=SUMIF(Classifica!$H$4:$H$23,E277,Classifica!$G$4:$G$23))*(C277&gt;D277)*2/1000+(SUMIF(Classifica!$H$4:$H$23,B277,Classifica!$G$4:$G$23)=SUMIF(Classifica!$H$4:$H$23,E277,Classifica!$G$4:$G$23))*(C277&lt;D277)*3/1000</f>
        <v>0</v>
      </c>
    </row>
    <row r="278" spans="2:8" ht="12.75" customHeight="1" x14ac:dyDescent="0.2">
      <c r="B278" s="10" t="s">
        <v>160</v>
      </c>
      <c r="C278" s="11">
        <v>1</v>
      </c>
      <c r="D278" s="12">
        <v>1</v>
      </c>
      <c r="E278" s="7" t="s">
        <v>154</v>
      </c>
      <c r="G278" s="47"/>
      <c r="H278" s="45">
        <f>(SUMIF(Classifica!$H$4:$H$23,B278,Classifica!$G$4:$G$23)=SUMIF(Classifica!$H$4:$H$23,E278,Classifica!$G$4:$G$23))*(C278&gt;D278)*2/1000+(SUMIF(Classifica!$H$4:$H$23,B278,Classifica!$G$4:$G$23)=SUMIF(Classifica!$H$4:$H$23,E278,Classifica!$G$4:$G$23))*(C278&lt;D278)*3/1000</f>
        <v>0</v>
      </c>
    </row>
    <row r="279" spans="2:8" ht="12.75" customHeight="1" x14ac:dyDescent="0.2">
      <c r="B279" s="10" t="s">
        <v>157</v>
      </c>
      <c r="C279" s="11">
        <v>0</v>
      </c>
      <c r="D279" s="12">
        <v>0</v>
      </c>
      <c r="E279" s="7" t="s">
        <v>159</v>
      </c>
      <c r="G279" s="47"/>
      <c r="H279" s="45">
        <f>(SUMIF(Classifica!$H$4:$H$23,B279,Classifica!$G$4:$G$23)=SUMIF(Classifica!$H$4:$H$23,E279,Classifica!$G$4:$G$23))*(C279&gt;D279)*2/1000+(SUMIF(Classifica!$H$4:$H$23,B279,Classifica!$G$4:$G$23)=SUMIF(Classifica!$H$4:$H$23,E279,Classifica!$G$4:$G$23))*(C279&lt;D279)*3/1000</f>
        <v>0</v>
      </c>
    </row>
    <row r="280" spans="2:8" ht="12.75" customHeight="1" x14ac:dyDescent="0.2">
      <c r="B280" s="10" t="s">
        <v>162</v>
      </c>
      <c r="C280" s="11">
        <v>0</v>
      </c>
      <c r="D280" s="12">
        <v>1</v>
      </c>
      <c r="E280" s="7" t="s">
        <v>149</v>
      </c>
      <c r="G280" s="47"/>
      <c r="H280" s="45">
        <f>(SUMIF(Classifica!$H$4:$H$23,B280,Classifica!$G$4:$G$23)=SUMIF(Classifica!$H$4:$H$23,E280,Classifica!$G$4:$G$23))*(C280&gt;D280)*2/1000+(SUMIF(Classifica!$H$4:$H$23,B280,Classifica!$G$4:$G$23)=SUMIF(Classifica!$H$4:$H$23,E280,Classifica!$G$4:$G$23))*(C280&lt;D280)*3/1000</f>
        <v>0</v>
      </c>
    </row>
    <row r="281" spans="2:8" ht="12.75" customHeight="1" thickBot="1" x14ac:dyDescent="0.25">
      <c r="B281" s="14" t="s">
        <v>180</v>
      </c>
      <c r="C281" s="15">
        <v>1</v>
      </c>
      <c r="D281" s="16">
        <v>2</v>
      </c>
      <c r="E281" s="28" t="s">
        <v>144</v>
      </c>
      <c r="G281" s="50"/>
      <c r="H281" s="45">
        <f>(SUMIF(Classifica!$H$4:$H$23,B281,Classifica!$G$4:$G$23)=SUMIF(Classifica!$H$4:$H$23,E281,Classifica!$G$4:$G$23))*(C281&gt;D281)*2/1000+(SUMIF(Classifica!$H$4:$H$23,B281,Classifica!$G$4:$G$23)=SUMIF(Classifica!$H$4:$H$23,E281,Classifica!$G$4:$G$23))*(C281&lt;D281)*3/1000</f>
        <v>0</v>
      </c>
    </row>
    <row r="282" spans="2:8" ht="12.75" customHeight="1" x14ac:dyDescent="0.2">
      <c r="B282" s="20" t="s">
        <v>155</v>
      </c>
      <c r="C282" s="18">
        <v>1</v>
      </c>
      <c r="D282" s="19">
        <v>1</v>
      </c>
      <c r="E282" s="17" t="s">
        <v>148</v>
      </c>
      <c r="G282" s="49"/>
      <c r="H282" s="45">
        <f>(SUMIF(Classifica!$H$4:$H$23,B282,Classifica!$G$4:$G$23)=SUMIF(Classifica!$H$4:$H$23,E282,Classifica!$G$4:$G$23))*(C282&gt;D282)*2/1000+(SUMIF(Classifica!$H$4:$H$23,B282,Classifica!$G$4:$G$23)=SUMIF(Classifica!$H$4:$H$23,E282,Classifica!$G$4:$G$23))*(C282&lt;D282)*3/1000</f>
        <v>0</v>
      </c>
    </row>
    <row r="283" spans="2:8" ht="12.75" customHeight="1" x14ac:dyDescent="0.2">
      <c r="B283" s="10" t="s">
        <v>182</v>
      </c>
      <c r="C283" s="11">
        <v>0</v>
      </c>
      <c r="D283" s="12">
        <v>1</v>
      </c>
      <c r="E283" s="23" t="s">
        <v>150</v>
      </c>
      <c r="G283" s="47"/>
      <c r="H283" s="45">
        <f>(SUMIF(Classifica!$H$4:$H$23,B283,Classifica!$G$4:$G$23)=SUMIF(Classifica!$H$4:$H$23,E283,Classifica!$G$4:$G$23))*(C283&gt;D283)*2/1000+(SUMIF(Classifica!$H$4:$H$23,B283,Classifica!$G$4:$G$23)=SUMIF(Classifica!$H$4:$H$23,E283,Classifica!$G$4:$G$23))*(C283&lt;D283)*3/1000</f>
        <v>0</v>
      </c>
    </row>
    <row r="284" spans="2:8" ht="12.75" customHeight="1" x14ac:dyDescent="0.2">
      <c r="B284" s="10" t="s">
        <v>151</v>
      </c>
      <c r="C284" s="11">
        <v>0</v>
      </c>
      <c r="D284" s="12">
        <v>2</v>
      </c>
      <c r="E284" s="23" t="s">
        <v>146</v>
      </c>
      <c r="G284" s="47"/>
      <c r="H284" s="45">
        <f>(SUMIF(Classifica!$H$4:$H$23,B284,Classifica!$G$4:$G$23)=SUMIF(Classifica!$H$4:$H$23,E284,Classifica!$G$4:$G$23))*(C284&gt;D284)*2/1000+(SUMIF(Classifica!$H$4:$H$23,B284,Classifica!$G$4:$G$23)=SUMIF(Classifica!$H$4:$H$23,E284,Classifica!$G$4:$G$23))*(C284&lt;D284)*3/1000</f>
        <v>0</v>
      </c>
    </row>
    <row r="285" spans="2:8" ht="12.75" customHeight="1" x14ac:dyDescent="0.2">
      <c r="B285" s="10" t="s">
        <v>159</v>
      </c>
      <c r="C285" s="11">
        <v>1</v>
      </c>
      <c r="D285" s="12">
        <v>0</v>
      </c>
      <c r="E285" s="23" t="s">
        <v>160</v>
      </c>
      <c r="G285" s="47"/>
      <c r="H285" s="45">
        <f>(SUMIF(Classifica!$H$4:$H$23,B285,Classifica!$G$4:$G$23)=SUMIF(Classifica!$H$4:$H$23,E285,Classifica!$G$4:$G$23))*(C285&gt;D285)*2/1000+(SUMIF(Classifica!$H$4:$H$23,B285,Classifica!$G$4:$G$23)=SUMIF(Classifica!$H$4:$H$23,E285,Classifica!$G$4:$G$23))*(C285&lt;D285)*3/1000</f>
        <v>0</v>
      </c>
    </row>
    <row r="286" spans="2:8" ht="12.75" customHeight="1" x14ac:dyDescent="0.2">
      <c r="B286" s="10" t="s">
        <v>153</v>
      </c>
      <c r="C286" s="11">
        <v>1</v>
      </c>
      <c r="D286" s="12">
        <v>4</v>
      </c>
      <c r="E286" s="23" t="s">
        <v>147</v>
      </c>
      <c r="G286" s="47" t="s">
        <v>51</v>
      </c>
      <c r="H286" s="45">
        <f>(SUMIF(Classifica!$H$4:$H$23,B286,Classifica!$G$4:$G$23)=SUMIF(Classifica!$H$4:$H$23,E286,Classifica!$G$4:$G$23))*(C286&gt;D286)*2/1000+(SUMIF(Classifica!$H$4:$H$23,B286,Classifica!$G$4:$G$23)=SUMIF(Classifica!$H$4:$H$23,E286,Classifica!$G$4:$G$23))*(C286&lt;D286)*3/1000</f>
        <v>0</v>
      </c>
    </row>
    <row r="287" spans="2:8" ht="12.75" customHeight="1" x14ac:dyDescent="0.2">
      <c r="B287" s="10" t="s">
        <v>152</v>
      </c>
      <c r="C287" s="11">
        <v>1</v>
      </c>
      <c r="D287" s="12">
        <v>1</v>
      </c>
      <c r="E287" s="23" t="s">
        <v>154</v>
      </c>
      <c r="G287" s="47" t="s">
        <v>64</v>
      </c>
      <c r="H287" s="45">
        <f>(SUMIF(Classifica!$H$4:$H$23,B287,Classifica!$G$4:$G$23)=SUMIF(Classifica!$H$4:$H$23,E287,Classifica!$G$4:$G$23))*(C287&gt;D287)*2/1000+(SUMIF(Classifica!$H$4:$H$23,B287,Classifica!$G$4:$G$23)=SUMIF(Classifica!$H$4:$H$23,E287,Classifica!$G$4:$G$23))*(C287&lt;D287)*3/1000</f>
        <v>0</v>
      </c>
    </row>
    <row r="288" spans="2:8" ht="12.75" customHeight="1" x14ac:dyDescent="0.2">
      <c r="B288" s="10" t="s">
        <v>149</v>
      </c>
      <c r="C288" s="11">
        <v>1</v>
      </c>
      <c r="D288" s="12">
        <v>0</v>
      </c>
      <c r="E288" s="23" t="s">
        <v>157</v>
      </c>
      <c r="G288" s="47"/>
      <c r="H288" s="45">
        <f>(SUMIF(Classifica!$H$4:$H$23,B288,Classifica!$G$4:$G$23)=SUMIF(Classifica!$H$4:$H$23,E288,Classifica!$G$4:$G$23))*(C288&gt;D288)*2/1000+(SUMIF(Classifica!$H$4:$H$23,B288,Classifica!$G$4:$G$23)=SUMIF(Classifica!$H$4:$H$23,E288,Classifica!$G$4:$G$23))*(C288&lt;D288)*3/1000</f>
        <v>0</v>
      </c>
    </row>
    <row r="289" spans="2:8" ht="12.75" customHeight="1" x14ac:dyDescent="0.2">
      <c r="B289" s="10" t="s">
        <v>161</v>
      </c>
      <c r="C289" s="11">
        <v>0</v>
      </c>
      <c r="D289" s="12">
        <v>1</v>
      </c>
      <c r="E289" s="23" t="s">
        <v>180</v>
      </c>
      <c r="G289" s="47"/>
      <c r="H289" s="45">
        <f>(SUMIF(Classifica!$H$4:$H$23,B289,Classifica!$G$4:$G$23)=SUMIF(Classifica!$H$4:$H$23,E289,Classifica!$G$4:$G$23))*(C289&gt;D289)*2/1000+(SUMIF(Classifica!$H$4:$H$23,B289,Classifica!$G$4:$G$23)=SUMIF(Classifica!$H$4:$H$23,E289,Classifica!$G$4:$G$23))*(C289&lt;D289)*3/1000</f>
        <v>0</v>
      </c>
    </row>
    <row r="290" spans="2:8" ht="12.75" customHeight="1" x14ac:dyDescent="0.2">
      <c r="B290" s="13" t="s">
        <v>144</v>
      </c>
      <c r="C290" s="11">
        <v>0</v>
      </c>
      <c r="D290" s="12">
        <v>0</v>
      </c>
      <c r="E290" s="23" t="s">
        <v>162</v>
      </c>
      <c r="G290" s="47"/>
      <c r="H290" s="45">
        <f>(SUMIF(Classifica!$H$4:$H$23,B290,Classifica!$G$4:$G$23)=SUMIF(Classifica!$H$4:$H$23,E290,Classifica!$G$4:$G$23))*(C290&gt;D290)*2/1000+(SUMIF(Classifica!$H$4:$H$23,B290,Classifica!$G$4:$G$23)=SUMIF(Classifica!$H$4:$H$23,E290,Classifica!$G$4:$G$23))*(C290&lt;D290)*3/1000</f>
        <v>0</v>
      </c>
    </row>
    <row r="291" spans="2:8" ht="12.75" customHeight="1" thickBot="1" x14ac:dyDescent="0.25">
      <c r="B291" s="14" t="s">
        <v>156</v>
      </c>
      <c r="C291" s="15">
        <v>3</v>
      </c>
      <c r="D291" s="16">
        <v>2</v>
      </c>
      <c r="E291" s="26" t="s">
        <v>158</v>
      </c>
      <c r="G291" s="50"/>
      <c r="H291" s="45">
        <f>(SUMIF(Classifica!$H$4:$H$23,B291,Classifica!$G$4:$G$23)=SUMIF(Classifica!$H$4:$H$23,E291,Classifica!$G$4:$G$23))*(C291&gt;D291)*2/1000+(SUMIF(Classifica!$H$4:$H$23,B291,Classifica!$G$4:$G$23)=SUMIF(Classifica!$H$4:$H$23,E291,Classifica!$G$4:$G$23))*(C291&lt;D291)*3/1000</f>
        <v>0</v>
      </c>
    </row>
    <row r="292" spans="2:8" ht="12.75" customHeight="1" x14ac:dyDescent="0.2">
      <c r="B292" s="20" t="s">
        <v>158</v>
      </c>
      <c r="C292" s="18">
        <v>0</v>
      </c>
      <c r="D292" s="19">
        <v>0</v>
      </c>
      <c r="E292" s="17" t="s">
        <v>151</v>
      </c>
      <c r="G292" s="49"/>
      <c r="H292" s="45">
        <f>(SUMIF(Classifica!$H$4:$H$23,B292,Classifica!$G$4:$G$23)=SUMIF(Classifica!$H$4:$H$23,E292,Classifica!$G$4:$G$23))*(C292&gt;D292)*2/1000+(SUMIF(Classifica!$H$4:$H$23,B292,Classifica!$G$4:$G$23)=SUMIF(Classifica!$H$4:$H$23,E292,Classifica!$G$4:$G$23))*(C292&lt;D292)*3/1000</f>
        <v>0</v>
      </c>
    </row>
    <row r="293" spans="2:8" ht="12.75" customHeight="1" x14ac:dyDescent="0.2">
      <c r="B293" s="10" t="s">
        <v>154</v>
      </c>
      <c r="C293" s="11">
        <v>0</v>
      </c>
      <c r="D293" s="12">
        <v>0</v>
      </c>
      <c r="E293" s="25" t="s">
        <v>157</v>
      </c>
      <c r="G293" s="47"/>
      <c r="H293" s="45">
        <f>(SUMIF(Classifica!$H$4:$H$23,B293,Classifica!$G$4:$G$23)=SUMIF(Classifica!$H$4:$H$23,E293,Classifica!$G$4:$G$23))*(C293&gt;D293)*2/1000+(SUMIF(Classifica!$H$4:$H$23,B293,Classifica!$G$4:$G$23)=SUMIF(Classifica!$H$4:$H$23,E293,Classifica!$G$4:$G$23))*(C293&lt;D293)*3/1000</f>
        <v>0</v>
      </c>
    </row>
    <row r="294" spans="2:8" ht="12.75" customHeight="1" x14ac:dyDescent="0.2">
      <c r="B294" s="10" t="s">
        <v>150</v>
      </c>
      <c r="C294" s="11">
        <v>2</v>
      </c>
      <c r="D294" s="12">
        <v>0</v>
      </c>
      <c r="E294" s="23" t="s">
        <v>155</v>
      </c>
      <c r="G294" s="47"/>
      <c r="H294" s="45">
        <f>(SUMIF(Classifica!$H$4:$H$23,B294,Classifica!$G$4:$G$23)=SUMIF(Classifica!$H$4:$H$23,E294,Classifica!$G$4:$G$23))*(C294&gt;D294)*2/1000+(SUMIF(Classifica!$H$4:$H$23,B294,Classifica!$G$4:$G$23)=SUMIF(Classifica!$H$4:$H$23,E294,Classifica!$G$4:$G$23))*(C294&lt;D294)*3/1000</f>
        <v>0</v>
      </c>
    </row>
    <row r="295" spans="2:8" ht="12.75" customHeight="1" x14ac:dyDescent="0.2">
      <c r="B295" s="10" t="s">
        <v>162</v>
      </c>
      <c r="C295" s="11">
        <v>2</v>
      </c>
      <c r="D295" s="12">
        <v>1</v>
      </c>
      <c r="E295" s="23" t="s">
        <v>159</v>
      </c>
      <c r="G295" s="47"/>
      <c r="H295" s="45">
        <f>(SUMIF(Classifica!$H$4:$H$23,B295,Classifica!$G$4:$G$23)=SUMIF(Classifica!$H$4:$H$23,E295,Classifica!$G$4:$G$23))*(C295&gt;D295)*2/1000+(SUMIF(Classifica!$H$4:$H$23,B295,Classifica!$G$4:$G$23)=SUMIF(Classifica!$H$4:$H$23,E295,Classifica!$G$4:$G$23))*(C295&lt;D295)*3/1000</f>
        <v>0</v>
      </c>
    </row>
    <row r="296" spans="2:8" ht="12.75" customHeight="1" x14ac:dyDescent="0.2">
      <c r="B296" s="10" t="s">
        <v>147</v>
      </c>
      <c r="C296" s="11">
        <v>4</v>
      </c>
      <c r="D296" s="12">
        <v>1</v>
      </c>
      <c r="E296" s="23" t="s">
        <v>161</v>
      </c>
      <c r="G296" s="47" t="s">
        <v>52</v>
      </c>
      <c r="H296" s="45">
        <f>(SUMIF(Classifica!$H$4:$H$23,B296,Classifica!$G$4:$G$23)=SUMIF(Classifica!$H$4:$H$23,E296,Classifica!$G$4:$G$23))*(C296&gt;D296)*2/1000+(SUMIF(Classifica!$H$4:$H$23,B296,Classifica!$G$4:$G$23)=SUMIF(Classifica!$H$4:$H$23,E296,Classifica!$G$4:$G$23))*(C296&lt;D296)*3/1000</f>
        <v>0</v>
      </c>
    </row>
    <row r="297" spans="2:8" ht="12.75" customHeight="1" x14ac:dyDescent="0.2">
      <c r="B297" s="10" t="s">
        <v>148</v>
      </c>
      <c r="C297" s="11">
        <v>1</v>
      </c>
      <c r="D297" s="12">
        <v>1</v>
      </c>
      <c r="E297" s="23" t="s">
        <v>144</v>
      </c>
      <c r="G297" s="47" t="s">
        <v>65</v>
      </c>
      <c r="H297" s="45">
        <f>(SUMIF(Classifica!$H$4:$H$23,B297,Classifica!$G$4:$G$23)=SUMIF(Classifica!$H$4:$H$23,E297,Classifica!$G$4:$G$23))*(C297&gt;D297)*2/1000+(SUMIF(Classifica!$H$4:$H$23,B297,Classifica!$G$4:$G$23)=SUMIF(Classifica!$H$4:$H$23,E297,Classifica!$G$4:$G$23))*(C297&lt;D297)*3/1000</f>
        <v>0</v>
      </c>
    </row>
    <row r="298" spans="2:8" ht="12.75" customHeight="1" x14ac:dyDescent="0.2">
      <c r="B298" s="10" t="s">
        <v>182</v>
      </c>
      <c r="C298" s="11">
        <v>1</v>
      </c>
      <c r="D298" s="12">
        <v>1</v>
      </c>
      <c r="E298" s="23" t="s">
        <v>152</v>
      </c>
      <c r="G298" s="47"/>
      <c r="H298" s="45">
        <f>(SUMIF(Classifica!$H$4:$H$23,B298,Classifica!$G$4:$G$23)=SUMIF(Classifica!$H$4:$H$23,E298,Classifica!$G$4:$G$23))*(C298&gt;D298)*2/1000+(SUMIF(Classifica!$H$4:$H$23,B298,Classifica!$G$4:$G$23)=SUMIF(Classifica!$H$4:$H$23,E298,Classifica!$G$4:$G$23))*(C298&lt;D298)*3/1000</f>
        <v>0</v>
      </c>
    </row>
    <row r="299" spans="2:8" ht="12.75" customHeight="1" x14ac:dyDescent="0.2">
      <c r="B299" s="10" t="s">
        <v>160</v>
      </c>
      <c r="C299" s="11">
        <v>2</v>
      </c>
      <c r="D299" s="12">
        <v>2</v>
      </c>
      <c r="E299" s="23" t="s">
        <v>153</v>
      </c>
      <c r="G299" s="47"/>
      <c r="H299" s="45">
        <f>(SUMIF(Classifica!$H$4:$H$23,B299,Classifica!$G$4:$G$23)=SUMIF(Classifica!$H$4:$H$23,E299,Classifica!$G$4:$G$23))*(C299&gt;D299)*2/1000+(SUMIF(Classifica!$H$4:$H$23,B299,Classifica!$G$4:$G$23)=SUMIF(Classifica!$H$4:$H$23,E299,Classifica!$G$4:$G$23))*(C299&lt;D299)*3/1000</f>
        <v>0</v>
      </c>
    </row>
    <row r="300" spans="2:8" ht="12.75" customHeight="1" x14ac:dyDescent="0.2">
      <c r="B300" s="10" t="s">
        <v>146</v>
      </c>
      <c r="C300" s="11">
        <v>0</v>
      </c>
      <c r="D300" s="12">
        <v>1</v>
      </c>
      <c r="E300" s="23" t="s">
        <v>156</v>
      </c>
      <c r="G300" s="47"/>
      <c r="H300" s="45">
        <f>(SUMIF(Classifica!$H$4:$H$23,B300,Classifica!$G$4:$G$23)=SUMIF(Classifica!$H$4:$H$23,E300,Classifica!$G$4:$G$23))*(C300&gt;D300)*2/1000+(SUMIF(Classifica!$H$4:$H$23,B300,Classifica!$G$4:$G$23)=SUMIF(Classifica!$H$4:$H$23,E300,Classifica!$G$4:$G$23))*(C300&lt;D300)*3/1000</f>
        <v>0</v>
      </c>
    </row>
    <row r="301" spans="2:8" ht="12.75" customHeight="1" thickBot="1" x14ac:dyDescent="0.25">
      <c r="B301" s="14" t="s">
        <v>180</v>
      </c>
      <c r="C301" s="15">
        <v>1</v>
      </c>
      <c r="D301" s="16">
        <v>1</v>
      </c>
      <c r="E301" s="26" t="s">
        <v>149</v>
      </c>
      <c r="G301" s="50"/>
      <c r="H301" s="45">
        <f>(SUMIF(Classifica!$H$4:$H$23,B301,Classifica!$G$4:$G$23)=SUMIF(Classifica!$H$4:$H$23,E301,Classifica!$G$4:$G$23))*(C301&gt;D301)*2/1000+(SUMIF(Classifica!$H$4:$H$23,B301,Classifica!$G$4:$G$23)=SUMIF(Classifica!$H$4:$H$23,E301,Classifica!$G$4:$G$23))*(C301&lt;D301)*3/1000</f>
        <v>0</v>
      </c>
    </row>
    <row r="302" spans="2:8" ht="12.75" customHeight="1" x14ac:dyDescent="0.2">
      <c r="B302" s="20" t="s">
        <v>158</v>
      </c>
      <c r="C302" s="18">
        <v>1</v>
      </c>
      <c r="D302" s="19">
        <v>1</v>
      </c>
      <c r="E302" s="17" t="s">
        <v>146</v>
      </c>
      <c r="G302" s="49"/>
      <c r="H302" s="45">
        <f>(SUMIF(Classifica!$H$4:$H$23,B302,Classifica!$G$4:$G$23)=SUMIF(Classifica!$H$4:$H$23,E302,Classifica!$G$4:$G$23))*(C302&gt;D302)*2/1000+(SUMIF(Classifica!$H$4:$H$23,B302,Classifica!$G$4:$G$23)=SUMIF(Classifica!$H$4:$H$23,E302,Classifica!$G$4:$G$23))*(C302&lt;D302)*3/1000</f>
        <v>0</v>
      </c>
    </row>
    <row r="303" spans="2:8" ht="12.75" customHeight="1" x14ac:dyDescent="0.2">
      <c r="B303" s="13" t="s">
        <v>157</v>
      </c>
      <c r="C303" s="11">
        <v>0</v>
      </c>
      <c r="D303" s="12">
        <v>1</v>
      </c>
      <c r="E303" s="23" t="s">
        <v>148</v>
      </c>
      <c r="G303" s="47"/>
      <c r="H303" s="45">
        <f>(SUMIF(Classifica!$H$4:$H$23,B303,Classifica!$G$4:$G$23)=SUMIF(Classifica!$H$4:$H$23,E303,Classifica!$G$4:$G$23))*(C303&gt;D303)*2/1000+(SUMIF(Classifica!$H$4:$H$23,B303,Classifica!$G$4:$G$23)=SUMIF(Classifica!$H$4:$H$23,E303,Classifica!$G$4:$G$23))*(C303&lt;D303)*3/1000</f>
        <v>0</v>
      </c>
    </row>
    <row r="304" spans="2:8" ht="12.75" customHeight="1" x14ac:dyDescent="0.2">
      <c r="B304" s="10" t="s">
        <v>144</v>
      </c>
      <c r="C304" s="11">
        <v>1</v>
      </c>
      <c r="D304" s="12">
        <v>1</v>
      </c>
      <c r="E304" s="23" t="s">
        <v>147</v>
      </c>
      <c r="G304" s="47"/>
      <c r="H304" s="45">
        <f>(SUMIF(Classifica!$H$4:$H$23,B304,Classifica!$G$4:$G$23)=SUMIF(Classifica!$H$4:$H$23,E304,Classifica!$G$4:$G$23))*(C304&gt;D304)*2/1000+(SUMIF(Classifica!$H$4:$H$23,B304,Classifica!$G$4:$G$23)=SUMIF(Classifica!$H$4:$H$23,E304,Classifica!$G$4:$G$23))*(C304&lt;D304)*3/1000</f>
        <v>0</v>
      </c>
    </row>
    <row r="305" spans="2:8" x14ac:dyDescent="0.2">
      <c r="B305" s="10" t="s">
        <v>156</v>
      </c>
      <c r="C305" s="11">
        <v>1</v>
      </c>
      <c r="D305" s="12">
        <v>2</v>
      </c>
      <c r="E305" s="23" t="s">
        <v>182</v>
      </c>
      <c r="G305" s="47"/>
      <c r="H305" s="45">
        <f>(SUMIF(Classifica!$H$4:$H$23,B305,Classifica!$G$4:$G$23)=SUMIF(Classifica!$H$4:$H$23,E305,Classifica!$G$4:$G$23))*(C305&gt;D305)*2/1000+(SUMIF(Classifica!$H$4:$H$23,B305,Classifica!$G$4:$G$23)=SUMIF(Classifica!$H$4:$H$23,E305,Classifica!$G$4:$G$23))*(C305&lt;D305)*3/1000</f>
        <v>0</v>
      </c>
    </row>
    <row r="306" spans="2:8" x14ac:dyDescent="0.2">
      <c r="B306" s="10" t="s">
        <v>153</v>
      </c>
      <c r="C306" s="11">
        <v>2</v>
      </c>
      <c r="D306" s="12">
        <v>1</v>
      </c>
      <c r="E306" s="23" t="s">
        <v>154</v>
      </c>
      <c r="G306" s="47" t="s">
        <v>53</v>
      </c>
      <c r="H306" s="45">
        <f>(SUMIF(Classifica!$H$4:$H$23,B306,Classifica!$G$4:$G$23)=SUMIF(Classifica!$H$4:$H$23,E306,Classifica!$G$4:$G$23))*(C306&gt;D306)*2/1000+(SUMIF(Classifica!$H$4:$H$23,B306,Classifica!$G$4:$G$23)=SUMIF(Classifica!$H$4:$H$23,E306,Classifica!$G$4:$G$23))*(C306&lt;D306)*3/1000</f>
        <v>2E-3</v>
      </c>
    </row>
    <row r="307" spans="2:8" x14ac:dyDescent="0.2">
      <c r="B307" s="10" t="s">
        <v>152</v>
      </c>
      <c r="C307" s="11">
        <v>1</v>
      </c>
      <c r="D307" s="12">
        <v>2</v>
      </c>
      <c r="E307" s="23" t="s">
        <v>160</v>
      </c>
      <c r="G307" s="47" t="s">
        <v>66</v>
      </c>
      <c r="H307" s="45">
        <f>(SUMIF(Classifica!$H$4:$H$23,B307,Classifica!$G$4:$G$23)=SUMIF(Classifica!$H$4:$H$23,E307,Classifica!$G$4:$G$23))*(C307&gt;D307)*2/1000+(SUMIF(Classifica!$H$4:$H$23,B307,Classifica!$G$4:$G$23)=SUMIF(Classifica!$H$4:$H$23,E307,Classifica!$G$4:$G$23))*(C307&lt;D307)*3/1000</f>
        <v>0</v>
      </c>
    </row>
    <row r="308" spans="2:8" x14ac:dyDescent="0.2">
      <c r="B308" s="10" t="s">
        <v>151</v>
      </c>
      <c r="C308" s="11">
        <v>0</v>
      </c>
      <c r="D308" s="12">
        <v>0</v>
      </c>
      <c r="E308" s="23" t="s">
        <v>162</v>
      </c>
      <c r="G308" s="47"/>
      <c r="H308" s="45">
        <f>(SUMIF(Classifica!$H$4:$H$23,B308,Classifica!$G$4:$G$23)=SUMIF(Classifica!$H$4:$H$23,E308,Classifica!$G$4:$G$23))*(C308&gt;D308)*2/1000+(SUMIF(Classifica!$H$4:$H$23,B308,Classifica!$G$4:$G$23)=SUMIF(Classifica!$H$4:$H$23,E308,Classifica!$G$4:$G$23))*(C308&lt;D308)*3/1000</f>
        <v>0</v>
      </c>
    </row>
    <row r="309" spans="2:8" x14ac:dyDescent="0.2">
      <c r="B309" s="10" t="s">
        <v>159</v>
      </c>
      <c r="C309" s="11">
        <v>1</v>
      </c>
      <c r="D309" s="12">
        <v>0</v>
      </c>
      <c r="E309" s="23" t="s">
        <v>180</v>
      </c>
      <c r="G309" s="47"/>
      <c r="H309" s="45">
        <f>(SUMIF(Classifica!$H$4:$H$23,B309,Classifica!$G$4:$G$23)=SUMIF(Classifica!$H$4:$H$23,E309,Classifica!$G$4:$G$23))*(C309&gt;D309)*2/1000+(SUMIF(Classifica!$H$4:$H$23,B309,Classifica!$G$4:$G$23)=SUMIF(Classifica!$H$4:$H$23,E309,Classifica!$G$4:$G$23))*(C309&lt;D309)*3/1000</f>
        <v>0</v>
      </c>
    </row>
    <row r="310" spans="2:8" x14ac:dyDescent="0.2">
      <c r="B310" s="10" t="s">
        <v>149</v>
      </c>
      <c r="C310" s="11">
        <v>2</v>
      </c>
      <c r="D310" s="12">
        <v>0</v>
      </c>
      <c r="E310" s="23" t="s">
        <v>155</v>
      </c>
      <c r="G310" s="47"/>
      <c r="H310" s="45">
        <f>(SUMIF(Classifica!$H$4:$H$23,B310,Classifica!$G$4:$G$23)=SUMIF(Classifica!$H$4:$H$23,E310,Classifica!$G$4:$G$23))*(C310&gt;D310)*2/1000+(SUMIF(Classifica!$H$4:$H$23,B310,Classifica!$G$4:$G$23)=SUMIF(Classifica!$H$4:$H$23,E310,Classifica!$G$4:$G$23))*(C310&lt;D310)*3/1000</f>
        <v>0</v>
      </c>
    </row>
    <row r="311" spans="2:8" ht="13.5" thickBot="1" x14ac:dyDescent="0.25">
      <c r="B311" s="14" t="s">
        <v>161</v>
      </c>
      <c r="C311" s="15">
        <v>3</v>
      </c>
      <c r="D311" s="16">
        <v>2</v>
      </c>
      <c r="E311" s="26" t="s">
        <v>150</v>
      </c>
      <c r="G311" s="50"/>
      <c r="H311" s="45">
        <f>(SUMIF(Classifica!$H$4:$H$23,B311,Classifica!$G$4:$G$23)=SUMIF(Classifica!$H$4:$H$23,E311,Classifica!$G$4:$G$23))*(C311&gt;D311)*2/1000+(SUMIF(Classifica!$H$4:$H$23,B311,Classifica!$G$4:$G$23)=SUMIF(Classifica!$H$4:$H$23,E311,Classifica!$G$4:$G$23))*(C311&lt;D311)*3/1000</f>
        <v>0</v>
      </c>
    </row>
    <row r="312" spans="2:8" x14ac:dyDescent="0.2">
      <c r="B312" s="20" t="s">
        <v>162</v>
      </c>
      <c r="C312" s="18">
        <v>1</v>
      </c>
      <c r="D312" s="19">
        <v>0</v>
      </c>
      <c r="E312" s="17" t="s">
        <v>152</v>
      </c>
      <c r="G312" s="49"/>
      <c r="H312" s="45">
        <f>(SUMIF(Classifica!$H$4:$H$23,B312,Classifica!$G$4:$G$23)=SUMIF(Classifica!$H$4:$H$23,E312,Classifica!$G$4:$G$23))*(C312&gt;D312)*2/1000+(SUMIF(Classifica!$H$4:$H$23,B312,Classifica!$G$4:$G$23)=SUMIF(Classifica!$H$4:$H$23,E312,Classifica!$G$4:$G$23))*(C312&lt;D312)*3/1000</f>
        <v>0</v>
      </c>
    </row>
    <row r="313" spans="2:8" x14ac:dyDescent="0.2">
      <c r="B313" s="10" t="s">
        <v>150</v>
      </c>
      <c r="C313" s="11">
        <v>1</v>
      </c>
      <c r="D313" s="12">
        <v>0</v>
      </c>
      <c r="E313" s="25" t="s">
        <v>156</v>
      </c>
      <c r="G313" s="47"/>
      <c r="H313" s="45">
        <f>(SUMIF(Classifica!$H$4:$H$23,B313,Classifica!$G$4:$G$23)=SUMIF(Classifica!$H$4:$H$23,E313,Classifica!$G$4:$G$23))*(C313&gt;D313)*2/1000+(SUMIF(Classifica!$H$4:$H$23,B313,Classifica!$G$4:$G$23)=SUMIF(Classifica!$H$4:$H$23,E313,Classifica!$G$4:$G$23))*(C313&lt;D313)*3/1000</f>
        <v>0</v>
      </c>
    </row>
    <row r="314" spans="2:8" x14ac:dyDescent="0.2">
      <c r="B314" s="10" t="s">
        <v>147</v>
      </c>
      <c r="C314" s="11">
        <v>3</v>
      </c>
      <c r="D314" s="12">
        <v>0</v>
      </c>
      <c r="E314" s="23" t="s">
        <v>158</v>
      </c>
      <c r="G314" s="47"/>
      <c r="H314" s="45">
        <f>(SUMIF(Classifica!$H$4:$H$23,B314,Classifica!$G$4:$G$23)=SUMIF(Classifica!$H$4:$H$23,E314,Classifica!$G$4:$G$23))*(C314&gt;D314)*2/1000+(SUMIF(Classifica!$H$4:$H$23,B314,Classifica!$G$4:$G$23)=SUMIF(Classifica!$H$4:$H$23,E314,Classifica!$G$4:$G$23))*(C314&lt;D314)*3/1000</f>
        <v>0</v>
      </c>
    </row>
    <row r="315" spans="2:8" x14ac:dyDescent="0.2">
      <c r="B315" s="10" t="s">
        <v>146</v>
      </c>
      <c r="C315" s="11">
        <v>1</v>
      </c>
      <c r="D315" s="12">
        <v>0</v>
      </c>
      <c r="E315" s="23" t="s">
        <v>160</v>
      </c>
      <c r="G315" s="47"/>
      <c r="H315" s="45">
        <f>(SUMIF(Classifica!$H$4:$H$23,B315,Classifica!$G$4:$G$23)=SUMIF(Classifica!$H$4:$H$23,E315,Classifica!$G$4:$G$23))*(C315&gt;D315)*2/1000+(SUMIF(Classifica!$H$4:$H$23,B315,Classifica!$G$4:$G$23)=SUMIF(Classifica!$H$4:$H$23,E315,Classifica!$G$4:$G$23))*(C315&lt;D315)*3/1000</f>
        <v>0</v>
      </c>
    </row>
    <row r="316" spans="2:8" x14ac:dyDescent="0.2">
      <c r="B316" s="10" t="s">
        <v>151</v>
      </c>
      <c r="C316" s="11">
        <v>0</v>
      </c>
      <c r="D316" s="12">
        <v>0</v>
      </c>
      <c r="E316" s="23" t="s">
        <v>149</v>
      </c>
      <c r="G316" s="47" t="s">
        <v>54</v>
      </c>
      <c r="H316" s="45">
        <f>(SUMIF(Classifica!$H$4:$H$23,B316,Classifica!$G$4:$G$23)=SUMIF(Classifica!$H$4:$H$23,E316,Classifica!$G$4:$G$23))*(C316&gt;D316)*2/1000+(SUMIF(Classifica!$H$4:$H$23,B316,Classifica!$G$4:$G$23)=SUMIF(Classifica!$H$4:$H$23,E316,Classifica!$G$4:$G$23))*(C316&lt;D316)*3/1000</f>
        <v>0</v>
      </c>
    </row>
    <row r="317" spans="2:8" x14ac:dyDescent="0.2">
      <c r="B317" s="10" t="s">
        <v>155</v>
      </c>
      <c r="C317" s="11">
        <v>0</v>
      </c>
      <c r="D317" s="12">
        <v>0</v>
      </c>
      <c r="E317" s="23" t="s">
        <v>157</v>
      </c>
      <c r="G317" s="47" t="s">
        <v>67</v>
      </c>
      <c r="H317" s="45">
        <f>(SUMIF(Classifica!$H$4:$H$23,B317,Classifica!$G$4:$G$23)=SUMIF(Classifica!$H$4:$H$23,E317,Classifica!$G$4:$G$23))*(C317&gt;D317)*2/1000+(SUMIF(Classifica!$H$4:$H$23,B317,Classifica!$G$4:$G$23)=SUMIF(Classifica!$H$4:$H$23,E317,Classifica!$G$4:$G$23))*(C317&lt;D317)*3/1000</f>
        <v>0</v>
      </c>
    </row>
    <row r="318" spans="2:8" x14ac:dyDescent="0.2">
      <c r="B318" s="10" t="s">
        <v>148</v>
      </c>
      <c r="C318" s="11">
        <v>2</v>
      </c>
      <c r="D318" s="12">
        <v>0</v>
      </c>
      <c r="E318" s="23" t="s">
        <v>159</v>
      </c>
      <c r="G318" s="47"/>
      <c r="H318" s="45">
        <f>(SUMIF(Classifica!$H$4:$H$23,B318,Classifica!$G$4:$G$23)=SUMIF(Classifica!$H$4:$H$23,E318,Classifica!$G$4:$G$23))*(C318&gt;D318)*2/1000+(SUMIF(Classifica!$H$4:$H$23,B318,Classifica!$G$4:$G$23)=SUMIF(Classifica!$H$4:$H$23,E318,Classifica!$G$4:$G$23))*(C318&lt;D318)*3/1000</f>
        <v>0</v>
      </c>
    </row>
    <row r="319" spans="2:8" x14ac:dyDescent="0.2">
      <c r="B319" s="10" t="s">
        <v>154</v>
      </c>
      <c r="C319" s="11">
        <v>2</v>
      </c>
      <c r="D319" s="12">
        <v>4</v>
      </c>
      <c r="E319" s="23" t="s">
        <v>161</v>
      </c>
      <c r="G319" s="47"/>
      <c r="H319" s="45">
        <f>(SUMIF(Classifica!$H$4:$H$23,B319,Classifica!$G$4:$G$23)=SUMIF(Classifica!$H$4:$H$23,E319,Classifica!$G$4:$G$23))*(C319&gt;D319)*2/1000+(SUMIF(Classifica!$H$4:$H$23,B319,Classifica!$G$4:$G$23)=SUMIF(Classifica!$H$4:$H$23,E319,Classifica!$G$4:$G$23))*(C319&lt;D319)*3/1000</f>
        <v>0</v>
      </c>
    </row>
    <row r="320" spans="2:8" x14ac:dyDescent="0.2">
      <c r="B320" s="10" t="s">
        <v>182</v>
      </c>
      <c r="C320" s="11">
        <v>0</v>
      </c>
      <c r="D320" s="12">
        <v>0</v>
      </c>
      <c r="E320" s="23" t="s">
        <v>144</v>
      </c>
      <c r="G320" s="47"/>
      <c r="H320" s="45">
        <f>(SUMIF(Classifica!$H$4:$H$23,B320,Classifica!$G$4:$G$23)=SUMIF(Classifica!$H$4:$H$23,E320,Classifica!$G$4:$G$23))*(C320&gt;D320)*2/1000+(SUMIF(Classifica!$H$4:$H$23,B320,Classifica!$G$4:$G$23)=SUMIF(Classifica!$H$4:$H$23,E320,Classifica!$G$4:$G$23))*(C320&lt;D320)*3/1000</f>
        <v>0</v>
      </c>
    </row>
    <row r="321" spans="2:8" ht="13.5" thickBot="1" x14ac:dyDescent="0.25">
      <c r="B321" s="14" t="s">
        <v>180</v>
      </c>
      <c r="C321" s="15">
        <v>3</v>
      </c>
      <c r="D321" s="16">
        <v>1</v>
      </c>
      <c r="E321" s="26" t="s">
        <v>153</v>
      </c>
      <c r="G321" s="50"/>
      <c r="H321" s="45">
        <f>(SUMIF(Classifica!$H$4:$H$23,B321,Classifica!$G$4:$G$23)=SUMIF(Classifica!$H$4:$H$23,E321,Classifica!$G$4:$G$23))*(C321&gt;D321)*2/1000+(SUMIF(Classifica!$H$4:$H$23,B321,Classifica!$G$4:$G$23)=SUMIF(Classifica!$H$4:$H$23,E321,Classifica!$G$4:$G$23))*(C321&lt;D321)*3/1000</f>
        <v>0</v>
      </c>
    </row>
    <row r="322" spans="2:8" x14ac:dyDescent="0.2">
      <c r="B322" s="20" t="s">
        <v>161</v>
      </c>
      <c r="C322" s="18">
        <v>0</v>
      </c>
      <c r="D322" s="19">
        <v>2</v>
      </c>
      <c r="E322" s="17" t="s">
        <v>148</v>
      </c>
      <c r="G322" s="49"/>
      <c r="H322" s="45">
        <f>(SUMIF(Classifica!$H$4:$H$23,B322,Classifica!$G$4:$G$23)=SUMIF(Classifica!$H$4:$H$23,E322,Classifica!$G$4:$G$23))*(C322&gt;D322)*2/1000+(SUMIF(Classifica!$H$4:$H$23,B322,Classifica!$G$4:$G$23)=SUMIF(Classifica!$H$4:$H$23,E322,Classifica!$G$4:$G$23))*(C322&lt;D322)*3/1000</f>
        <v>0</v>
      </c>
    </row>
    <row r="323" spans="2:8" x14ac:dyDescent="0.2">
      <c r="B323" s="20" t="s">
        <v>152</v>
      </c>
      <c r="C323" s="11">
        <v>0</v>
      </c>
      <c r="D323" s="12">
        <v>2</v>
      </c>
      <c r="E323" s="17" t="s">
        <v>147</v>
      </c>
      <c r="G323" s="47"/>
      <c r="H323" s="45">
        <f>(SUMIF(Classifica!$H$4:$H$23,B323,Classifica!$G$4:$G$23)=SUMIF(Classifica!$H$4:$H$23,E323,Classifica!$G$4:$G$23))*(C323&gt;D323)*2/1000+(SUMIF(Classifica!$H$4:$H$23,B323,Classifica!$G$4:$G$23)=SUMIF(Classifica!$H$4:$H$23,E323,Classifica!$G$4:$G$23))*(C323&lt;D323)*3/1000</f>
        <v>0</v>
      </c>
    </row>
    <row r="324" spans="2:8" x14ac:dyDescent="0.2">
      <c r="B324" s="20" t="s">
        <v>158</v>
      </c>
      <c r="C324" s="11">
        <v>0</v>
      </c>
      <c r="D324" s="12">
        <v>0</v>
      </c>
      <c r="E324" s="17" t="s">
        <v>182</v>
      </c>
      <c r="G324" s="47"/>
      <c r="H324" s="45">
        <f>(SUMIF(Classifica!$H$4:$H$23,B324,Classifica!$G$4:$G$23)=SUMIF(Classifica!$H$4:$H$23,E324,Classifica!$G$4:$G$23))*(C324&gt;D324)*2/1000+(SUMIF(Classifica!$H$4:$H$23,B324,Classifica!$G$4:$G$23)=SUMIF(Classifica!$H$4:$H$23,E324,Classifica!$G$4:$G$23))*(C324&lt;D324)*3/1000</f>
        <v>0</v>
      </c>
    </row>
    <row r="325" spans="2:8" x14ac:dyDescent="0.2">
      <c r="B325" s="20" t="s">
        <v>159</v>
      </c>
      <c r="C325" s="11">
        <v>4</v>
      </c>
      <c r="D325" s="12">
        <v>2</v>
      </c>
      <c r="E325" s="17" t="s">
        <v>150</v>
      </c>
      <c r="G325" s="47"/>
      <c r="H325" s="45">
        <f>(SUMIF(Classifica!$H$4:$H$23,B325,Classifica!$G$4:$G$23)=SUMIF(Classifica!$H$4:$H$23,E325,Classifica!$G$4:$G$23))*(C325&gt;D325)*2/1000+(SUMIF(Classifica!$H$4:$H$23,B325,Classifica!$G$4:$G$23)=SUMIF(Classifica!$H$4:$H$23,E325,Classifica!$G$4:$G$23))*(C325&lt;D325)*3/1000</f>
        <v>0</v>
      </c>
    </row>
    <row r="326" spans="2:8" x14ac:dyDescent="0.2">
      <c r="B326" s="20" t="s">
        <v>156</v>
      </c>
      <c r="C326" s="11">
        <v>1</v>
      </c>
      <c r="D326" s="12">
        <v>3</v>
      </c>
      <c r="E326" s="17" t="s">
        <v>154</v>
      </c>
      <c r="G326" s="47" t="s">
        <v>55</v>
      </c>
      <c r="H326" s="45">
        <f>(SUMIF(Classifica!$H$4:$H$23,B326,Classifica!$G$4:$G$23)=SUMIF(Classifica!$H$4:$H$23,E326,Classifica!$G$4:$G$23))*(C326&gt;D326)*2/1000+(SUMIF(Classifica!$H$4:$H$23,B326,Classifica!$G$4:$G$23)=SUMIF(Classifica!$H$4:$H$23,E326,Classifica!$G$4:$G$23))*(C326&lt;D326)*3/1000</f>
        <v>0</v>
      </c>
    </row>
    <row r="327" spans="2:8" x14ac:dyDescent="0.2">
      <c r="B327" s="20" t="s">
        <v>153</v>
      </c>
      <c r="C327" s="11">
        <v>1</v>
      </c>
      <c r="D327" s="12">
        <v>3</v>
      </c>
      <c r="E327" s="17" t="s">
        <v>151</v>
      </c>
      <c r="G327" s="47" t="s">
        <v>68</v>
      </c>
      <c r="H327" s="45">
        <f>(SUMIF(Classifica!$H$4:$H$23,B327,Classifica!$G$4:$G$23)=SUMIF(Classifica!$H$4:$H$23,E327,Classifica!$G$4:$G$23))*(C327&gt;D327)*2/1000+(SUMIF(Classifica!$H$4:$H$23,B327,Classifica!$G$4:$G$23)=SUMIF(Classifica!$H$4:$H$23,E327,Classifica!$G$4:$G$23))*(C327&lt;D327)*3/1000</f>
        <v>0</v>
      </c>
    </row>
    <row r="328" spans="2:8" x14ac:dyDescent="0.2">
      <c r="B328" s="20" t="s">
        <v>149</v>
      </c>
      <c r="C328" s="11">
        <v>0</v>
      </c>
      <c r="D328" s="12">
        <v>1</v>
      </c>
      <c r="E328" s="17" t="s">
        <v>146</v>
      </c>
      <c r="G328" s="47"/>
      <c r="H328" s="45">
        <f>(SUMIF(Classifica!$H$4:$H$23,B328,Classifica!$G$4:$G$23)=SUMIF(Classifica!$H$4:$H$23,E328,Classifica!$G$4:$G$23))*(C328&gt;D328)*2/1000+(SUMIF(Classifica!$H$4:$H$23,B328,Classifica!$G$4:$G$23)=SUMIF(Classifica!$H$4:$H$23,E328,Classifica!$G$4:$G$23))*(C328&lt;D328)*3/1000</f>
        <v>0</v>
      </c>
    </row>
    <row r="329" spans="2:8" x14ac:dyDescent="0.2">
      <c r="B329" s="20" t="s">
        <v>144</v>
      </c>
      <c r="C329" s="11">
        <v>3</v>
      </c>
      <c r="D329" s="12">
        <v>2</v>
      </c>
      <c r="E329" s="17" t="s">
        <v>155</v>
      </c>
      <c r="G329" s="47"/>
      <c r="H329" s="45">
        <f>(SUMIF(Classifica!$H$4:$H$23,B329,Classifica!$G$4:$G$23)=SUMIF(Classifica!$H$4:$H$23,E329,Classifica!$G$4:$G$23))*(C329&gt;D329)*2/1000+(SUMIF(Classifica!$H$4:$H$23,B329,Classifica!$G$4:$G$23)=SUMIF(Classifica!$H$4:$H$23,E329,Classifica!$G$4:$G$23))*(C329&lt;D329)*3/1000</f>
        <v>0</v>
      </c>
    </row>
    <row r="330" spans="2:8" x14ac:dyDescent="0.2">
      <c r="B330" s="20" t="s">
        <v>157</v>
      </c>
      <c r="C330" s="11">
        <v>1</v>
      </c>
      <c r="D330" s="12">
        <v>0</v>
      </c>
      <c r="E330" s="17" t="s">
        <v>180</v>
      </c>
      <c r="G330" s="47"/>
      <c r="H330" s="45">
        <f>(SUMIF(Classifica!$H$4:$H$23,B330,Classifica!$G$4:$G$23)=SUMIF(Classifica!$H$4:$H$23,E330,Classifica!$G$4:$G$23))*(C330&gt;D330)*2/1000+(SUMIF(Classifica!$H$4:$H$23,B330,Classifica!$G$4:$G$23)=SUMIF(Classifica!$H$4:$H$23,E330,Classifica!$G$4:$G$23))*(C330&lt;D330)*3/1000</f>
        <v>0</v>
      </c>
    </row>
    <row r="331" spans="2:8" ht="13.5" thickBot="1" x14ac:dyDescent="0.25">
      <c r="B331" s="14" t="s">
        <v>160</v>
      </c>
      <c r="C331" s="15">
        <v>3</v>
      </c>
      <c r="D331" s="16">
        <v>1</v>
      </c>
      <c r="E331" s="28" t="s">
        <v>162</v>
      </c>
      <c r="G331" s="50"/>
      <c r="H331" s="45">
        <f>(SUMIF(Classifica!$H$4:$H$23,B331,Classifica!$G$4:$G$23)=SUMIF(Classifica!$H$4:$H$23,E331,Classifica!$G$4:$G$23))*(C331&gt;D331)*2/1000+(SUMIF(Classifica!$H$4:$H$23,B331,Classifica!$G$4:$G$23)=SUMIF(Classifica!$H$4:$H$23,E331,Classifica!$G$4:$G$23))*(C331&lt;D331)*3/1000</f>
        <v>0</v>
      </c>
    </row>
    <row r="332" spans="2:8" x14ac:dyDescent="0.2">
      <c r="B332" s="20" t="s">
        <v>155</v>
      </c>
      <c r="C332" s="18">
        <v>1</v>
      </c>
      <c r="D332" s="19">
        <v>1</v>
      </c>
      <c r="E332" s="17" t="s">
        <v>159</v>
      </c>
      <c r="G332" s="49"/>
      <c r="H332" s="45">
        <f>(SUMIF(Classifica!$H$4:$H$23,B332,Classifica!$G$4:$G$23)=SUMIF(Classifica!$H$4:$H$23,E332,Classifica!$G$4:$G$23))*(C332&gt;D332)*2/1000+(SUMIF(Classifica!$H$4:$H$23,B332,Classifica!$G$4:$G$23)=SUMIF(Classifica!$H$4:$H$23,E332,Classifica!$G$4:$G$23))*(C332&lt;D332)*3/1000</f>
        <v>0</v>
      </c>
    </row>
    <row r="333" spans="2:8" x14ac:dyDescent="0.2">
      <c r="B333" s="10" t="s">
        <v>157</v>
      </c>
      <c r="C333" s="11">
        <v>2</v>
      </c>
      <c r="D333" s="12">
        <v>2</v>
      </c>
      <c r="E333" s="23" t="s">
        <v>161</v>
      </c>
      <c r="G333" s="47"/>
      <c r="H333" s="45">
        <f>(SUMIF(Classifica!$H$4:$H$23,B333,Classifica!$G$4:$G$23)=SUMIF(Classifica!$H$4:$H$23,E333,Classifica!$G$4:$G$23))*(C333&gt;D333)*2/1000+(SUMIF(Classifica!$H$4:$H$23,B333,Classifica!$G$4:$G$23)=SUMIF(Classifica!$H$4:$H$23,E333,Classifica!$G$4:$G$23))*(C333&lt;D333)*3/1000</f>
        <v>0</v>
      </c>
    </row>
    <row r="334" spans="2:8" x14ac:dyDescent="0.2">
      <c r="B334" s="10" t="s">
        <v>151</v>
      </c>
      <c r="C334" s="11">
        <v>2</v>
      </c>
      <c r="D334" s="12">
        <v>2</v>
      </c>
      <c r="E334" s="25" t="s">
        <v>144</v>
      </c>
      <c r="G334" s="47"/>
      <c r="H334" s="45">
        <f>(SUMIF(Classifica!$H$4:$H$23,B334,Classifica!$G$4:$G$23)=SUMIF(Classifica!$H$4:$H$23,E334,Classifica!$G$4:$G$23))*(C334&gt;D334)*2/1000+(SUMIF(Classifica!$H$4:$H$23,B334,Classifica!$G$4:$G$23)=SUMIF(Classifica!$H$4:$H$23,E334,Classifica!$G$4:$G$23))*(C334&lt;D334)*3/1000</f>
        <v>0</v>
      </c>
    </row>
    <row r="335" spans="2:8" x14ac:dyDescent="0.2">
      <c r="B335" s="10" t="s">
        <v>154</v>
      </c>
      <c r="C335" s="11">
        <v>4</v>
      </c>
      <c r="D335" s="12">
        <v>3</v>
      </c>
      <c r="E335" s="23" t="s">
        <v>182</v>
      </c>
      <c r="G335" s="47"/>
      <c r="H335" s="45">
        <f>(SUMIF(Classifica!$H$4:$H$23,B335,Classifica!$G$4:$G$23)=SUMIF(Classifica!$H$4:$H$23,E335,Classifica!$G$4:$G$23))*(C335&gt;D335)*2/1000+(SUMIF(Classifica!$H$4:$H$23,B335,Classifica!$G$4:$G$23)=SUMIF(Classifica!$H$4:$H$23,E335,Classifica!$G$4:$G$23))*(C335&lt;D335)*3/1000</f>
        <v>0</v>
      </c>
    </row>
    <row r="336" spans="2:8" x14ac:dyDescent="0.2">
      <c r="B336" s="10" t="s">
        <v>148</v>
      </c>
      <c r="C336" s="11">
        <v>0</v>
      </c>
      <c r="D336" s="12">
        <v>0</v>
      </c>
      <c r="E336" s="23" t="s">
        <v>152</v>
      </c>
      <c r="G336" s="47" t="s">
        <v>56</v>
      </c>
      <c r="H336" s="45">
        <f>(SUMIF(Classifica!$H$4:$H$23,B336,Classifica!$G$4:$G$23)=SUMIF(Classifica!$H$4:$H$23,E336,Classifica!$G$4:$G$23))*(C336&gt;D336)*2/1000+(SUMIF(Classifica!$H$4:$H$23,B336,Classifica!$G$4:$G$23)=SUMIF(Classifica!$H$4:$H$23,E336,Classifica!$G$4:$G$23))*(C336&lt;D336)*3/1000</f>
        <v>0</v>
      </c>
    </row>
    <row r="337" spans="2:8" x14ac:dyDescent="0.2">
      <c r="B337" s="10" t="s">
        <v>162</v>
      </c>
      <c r="C337" s="11">
        <v>3</v>
      </c>
      <c r="D337" s="12">
        <v>0</v>
      </c>
      <c r="E337" s="23" t="s">
        <v>146</v>
      </c>
      <c r="G337" s="47" t="s">
        <v>69</v>
      </c>
      <c r="H337" s="45">
        <f>(SUMIF(Classifica!$H$4:$H$23,B337,Classifica!$G$4:$G$23)=SUMIF(Classifica!$H$4:$H$23,E337,Classifica!$G$4:$G$23))*(C337&gt;D337)*2/1000+(SUMIF(Classifica!$H$4:$H$23,B337,Classifica!$G$4:$G$23)=SUMIF(Classifica!$H$4:$H$23,E337,Classifica!$G$4:$G$23))*(C337&lt;D337)*3/1000</f>
        <v>0</v>
      </c>
    </row>
    <row r="338" spans="2:8" x14ac:dyDescent="0.2">
      <c r="B338" s="10" t="s">
        <v>150</v>
      </c>
      <c r="C338" s="11">
        <v>1</v>
      </c>
      <c r="D338" s="12">
        <v>2</v>
      </c>
      <c r="E338" s="23" t="s">
        <v>158</v>
      </c>
      <c r="G338" s="47"/>
      <c r="H338" s="45">
        <f>(SUMIF(Classifica!$H$4:$H$23,B338,Classifica!$G$4:$G$23)=SUMIF(Classifica!$H$4:$H$23,E338,Classifica!$G$4:$G$23))*(C338&gt;D338)*2/1000+(SUMIF(Classifica!$H$4:$H$23,B338,Classifica!$G$4:$G$23)=SUMIF(Classifica!$H$4:$H$23,E338,Classifica!$G$4:$G$23))*(C338&lt;D338)*3/1000</f>
        <v>0</v>
      </c>
    </row>
    <row r="339" spans="2:8" x14ac:dyDescent="0.2">
      <c r="B339" s="10" t="s">
        <v>147</v>
      </c>
      <c r="C339" s="11">
        <v>2</v>
      </c>
      <c r="D339" s="12">
        <v>2</v>
      </c>
      <c r="E339" s="23" t="s">
        <v>160</v>
      </c>
      <c r="G339" s="47"/>
      <c r="H339" s="45">
        <f>(SUMIF(Classifica!$H$4:$H$23,B339,Classifica!$G$4:$G$23)=SUMIF(Classifica!$H$4:$H$23,E339,Classifica!$G$4:$G$23))*(C339&gt;D339)*2/1000+(SUMIF(Classifica!$H$4:$H$23,B339,Classifica!$G$4:$G$23)=SUMIF(Classifica!$H$4:$H$23,E339,Classifica!$G$4:$G$23))*(C339&lt;D339)*3/1000</f>
        <v>0</v>
      </c>
    </row>
    <row r="340" spans="2:8" x14ac:dyDescent="0.2">
      <c r="B340" s="10" t="s">
        <v>149</v>
      </c>
      <c r="C340" s="11">
        <v>5</v>
      </c>
      <c r="D340" s="12">
        <v>2</v>
      </c>
      <c r="E340" s="23" t="s">
        <v>153</v>
      </c>
      <c r="G340" s="47"/>
      <c r="H340" s="45">
        <f>(SUMIF(Classifica!$H$4:$H$23,B340,Classifica!$G$4:$G$23)=SUMIF(Classifica!$H$4:$H$23,E340,Classifica!$G$4:$G$23))*(C340&gt;D340)*2/1000+(SUMIF(Classifica!$H$4:$H$23,B340,Classifica!$G$4:$G$23)=SUMIF(Classifica!$H$4:$H$23,E340,Classifica!$G$4:$G$23))*(C340&lt;D340)*3/1000</f>
        <v>0</v>
      </c>
    </row>
    <row r="341" spans="2:8" ht="13.5" thickBot="1" x14ac:dyDescent="0.25">
      <c r="B341" s="14" t="s">
        <v>180</v>
      </c>
      <c r="C341" s="15">
        <v>2</v>
      </c>
      <c r="D341" s="16">
        <v>0</v>
      </c>
      <c r="E341" s="26" t="s">
        <v>156</v>
      </c>
      <c r="G341" s="50"/>
      <c r="H341" s="45">
        <f>(SUMIF(Classifica!$H$4:$H$23,B341,Classifica!$G$4:$G$23)=SUMIF(Classifica!$H$4:$H$23,E341,Classifica!$G$4:$G$23))*(C341&gt;D341)*2/1000+(SUMIF(Classifica!$H$4:$H$23,B341,Classifica!$G$4:$G$23)=SUMIF(Classifica!$H$4:$H$23,E341,Classifica!$G$4:$G$23))*(C341&lt;D341)*3/1000</f>
        <v>0</v>
      </c>
    </row>
    <row r="342" spans="2:8" x14ac:dyDescent="0.2">
      <c r="B342" s="20" t="s">
        <v>158</v>
      </c>
      <c r="C342" s="18">
        <v>1</v>
      </c>
      <c r="D342" s="19">
        <v>1</v>
      </c>
      <c r="E342" s="17" t="s">
        <v>148</v>
      </c>
      <c r="G342" s="49"/>
      <c r="H342" s="45">
        <f>(SUMIF(Classifica!$H$4:$H$23,B342,Classifica!$G$4:$G$23)=SUMIF(Classifica!$H$4:$H$23,E342,Classifica!$G$4:$G$23))*(C342&gt;D342)*2/1000+(SUMIF(Classifica!$H$4:$H$23,B342,Classifica!$G$4:$G$23)=SUMIF(Classifica!$H$4:$H$23,E342,Classifica!$G$4:$G$23))*(C342&lt;D342)*3/1000</f>
        <v>0</v>
      </c>
    </row>
    <row r="343" spans="2:8" x14ac:dyDescent="0.2">
      <c r="B343" s="20" t="s">
        <v>146</v>
      </c>
      <c r="C343" s="11">
        <v>0</v>
      </c>
      <c r="D343" s="12">
        <v>1</v>
      </c>
      <c r="E343" s="17" t="s">
        <v>150</v>
      </c>
      <c r="G343" s="47"/>
      <c r="H343" s="45">
        <f>(SUMIF(Classifica!$H$4:$H$23,B343,Classifica!$G$4:$G$23)=SUMIF(Classifica!$H$4:$H$23,E343,Classifica!$G$4:$G$23))*(C343&gt;D343)*2/1000+(SUMIF(Classifica!$H$4:$H$23,B343,Classifica!$G$4:$G$23)=SUMIF(Classifica!$H$4:$H$23,E343,Classifica!$G$4:$G$23))*(C343&lt;D343)*3/1000</f>
        <v>0</v>
      </c>
    </row>
    <row r="344" spans="2:8" x14ac:dyDescent="0.2">
      <c r="B344" s="20" t="s">
        <v>154</v>
      </c>
      <c r="C344" s="11">
        <v>0</v>
      </c>
      <c r="D344" s="12">
        <v>4</v>
      </c>
      <c r="E344" s="17" t="s">
        <v>147</v>
      </c>
      <c r="G344" s="47"/>
      <c r="H344" s="45">
        <f>(SUMIF(Classifica!$H$4:$H$23,B344,Classifica!$G$4:$G$23)=SUMIF(Classifica!$H$4:$H$23,E344,Classifica!$G$4:$G$23))*(C344&gt;D344)*2/1000+(SUMIF(Classifica!$H$4:$H$23,B344,Classifica!$G$4:$G$23)=SUMIF(Classifica!$H$4:$H$23,E344,Classifica!$G$4:$G$23))*(C344&lt;D344)*3/1000</f>
        <v>0</v>
      </c>
    </row>
    <row r="345" spans="2:8" x14ac:dyDescent="0.2">
      <c r="B345" s="20" t="s">
        <v>156</v>
      </c>
      <c r="C345" s="11">
        <v>3</v>
      </c>
      <c r="D345" s="12">
        <v>1</v>
      </c>
      <c r="E345" s="17" t="s">
        <v>151</v>
      </c>
      <c r="G345" s="47"/>
      <c r="H345" s="45">
        <f>(SUMIF(Classifica!$H$4:$H$23,B345,Classifica!$G$4:$G$23)=SUMIF(Classifica!$H$4:$H$23,E345,Classifica!$G$4:$G$23))*(C345&gt;D345)*2/1000+(SUMIF(Classifica!$H$4:$H$23,B345,Classifica!$G$4:$G$23)=SUMIF(Classifica!$H$4:$H$23,E345,Classifica!$G$4:$G$23))*(C345&lt;D345)*3/1000</f>
        <v>0</v>
      </c>
    </row>
    <row r="346" spans="2:8" x14ac:dyDescent="0.2">
      <c r="B346" s="20" t="s">
        <v>144</v>
      </c>
      <c r="C346" s="11">
        <v>1</v>
      </c>
      <c r="D346" s="12">
        <v>0</v>
      </c>
      <c r="E346" s="17" t="s">
        <v>157</v>
      </c>
      <c r="G346" s="47" t="s">
        <v>57</v>
      </c>
      <c r="H346" s="45">
        <f>(SUMIF(Classifica!$H$4:$H$23,B346,Classifica!$G$4:$G$23)=SUMIF(Classifica!$H$4:$H$23,E346,Classifica!$G$4:$G$23))*(C346&gt;D346)*2/1000+(SUMIF(Classifica!$H$4:$H$23,B346,Classifica!$G$4:$G$23)=SUMIF(Classifica!$H$4:$H$23,E346,Classifica!$G$4:$G$23))*(C346&lt;D346)*3/1000</f>
        <v>0</v>
      </c>
    </row>
    <row r="347" spans="2:8" x14ac:dyDescent="0.2">
      <c r="B347" s="20" t="s">
        <v>153</v>
      </c>
      <c r="C347" s="11">
        <v>2</v>
      </c>
      <c r="D347" s="12">
        <v>1</v>
      </c>
      <c r="E347" s="17" t="s">
        <v>161</v>
      </c>
      <c r="G347" s="47" t="s">
        <v>70</v>
      </c>
      <c r="H347" s="45">
        <f>(SUMIF(Classifica!$H$4:$H$23,B347,Classifica!$G$4:$G$23)=SUMIF(Classifica!$H$4:$H$23,E347,Classifica!$G$4:$G$23))*(C347&gt;D347)*2/1000+(SUMIF(Classifica!$H$4:$H$23,B347,Classifica!$G$4:$G$23)=SUMIF(Classifica!$H$4:$H$23,E347,Classifica!$G$4:$G$23))*(C347&lt;D347)*3/1000</f>
        <v>0</v>
      </c>
    </row>
    <row r="348" spans="2:8" x14ac:dyDescent="0.2">
      <c r="B348" s="20" t="s">
        <v>159</v>
      </c>
      <c r="C348" s="11">
        <v>1</v>
      </c>
      <c r="D348" s="12">
        <v>1</v>
      </c>
      <c r="E348" s="17" t="s">
        <v>149</v>
      </c>
      <c r="G348" s="47"/>
      <c r="H348" s="45">
        <f>(SUMIF(Classifica!$H$4:$H$23,B348,Classifica!$G$4:$G$23)=SUMIF(Classifica!$H$4:$H$23,E348,Classifica!$G$4:$G$23))*(C348&gt;D348)*2/1000+(SUMIF(Classifica!$H$4:$H$23,B348,Classifica!$G$4:$G$23)=SUMIF(Classifica!$H$4:$H$23,E348,Classifica!$G$4:$G$23))*(C348&lt;D348)*3/1000</f>
        <v>0</v>
      </c>
    </row>
    <row r="349" spans="2:8" x14ac:dyDescent="0.2">
      <c r="B349" s="20" t="s">
        <v>182</v>
      </c>
      <c r="C349" s="11">
        <v>2</v>
      </c>
      <c r="D349" s="12">
        <v>0</v>
      </c>
      <c r="E349" s="17" t="s">
        <v>162</v>
      </c>
      <c r="G349" s="47"/>
      <c r="H349" s="45">
        <f>(SUMIF(Classifica!$H$4:$H$23,B349,Classifica!$G$4:$G$23)=SUMIF(Classifica!$H$4:$H$23,E349,Classifica!$G$4:$G$23))*(C349&gt;D349)*2/1000+(SUMIF(Classifica!$H$4:$H$23,B349,Classifica!$G$4:$G$23)=SUMIF(Classifica!$H$4:$H$23,E349,Classifica!$G$4:$G$23))*(C349&lt;D349)*3/1000</f>
        <v>0</v>
      </c>
    </row>
    <row r="350" spans="2:8" x14ac:dyDescent="0.2">
      <c r="B350" s="20" t="s">
        <v>160</v>
      </c>
      <c r="C350" s="11">
        <v>4</v>
      </c>
      <c r="D350" s="12">
        <v>1</v>
      </c>
      <c r="E350" s="17" t="s">
        <v>180</v>
      </c>
      <c r="G350" s="47"/>
      <c r="H350" s="45">
        <f>(SUMIF(Classifica!$H$4:$H$23,B350,Classifica!$G$4:$G$23)=SUMIF(Classifica!$H$4:$H$23,E350,Classifica!$G$4:$G$23))*(C350&gt;D350)*2/1000+(SUMIF(Classifica!$H$4:$H$23,B350,Classifica!$G$4:$G$23)=SUMIF(Classifica!$H$4:$H$23,E350,Classifica!$G$4:$G$23))*(C350&lt;D350)*3/1000</f>
        <v>0</v>
      </c>
    </row>
    <row r="351" spans="2:8" ht="13.5" thickBot="1" x14ac:dyDescent="0.25">
      <c r="B351" s="14" t="s">
        <v>152</v>
      </c>
      <c r="C351" s="15">
        <v>0</v>
      </c>
      <c r="D351" s="16">
        <v>1</v>
      </c>
      <c r="E351" s="28" t="s">
        <v>155</v>
      </c>
      <c r="G351" s="50"/>
      <c r="H351" s="45">
        <f>(SUMIF(Classifica!$H$4:$H$23,B351,Classifica!$G$4:$G$23)=SUMIF(Classifica!$H$4:$H$23,E351,Classifica!$G$4:$G$23))*(C351&gt;D351)*2/1000+(SUMIF(Classifica!$H$4:$H$23,B351,Classifica!$G$4:$G$23)=SUMIF(Classifica!$H$4:$H$23,E351,Classifica!$G$4:$G$23))*(C351&lt;D351)*3/1000</f>
        <v>0</v>
      </c>
    </row>
    <row r="352" spans="2:8" x14ac:dyDescent="0.2">
      <c r="B352" s="20" t="s">
        <v>180</v>
      </c>
      <c r="C352" s="18">
        <v>2</v>
      </c>
      <c r="D352" s="19">
        <v>4</v>
      </c>
      <c r="E352" s="17" t="s">
        <v>147</v>
      </c>
      <c r="G352" s="49"/>
      <c r="H352" s="45">
        <f>(SUMIF(Classifica!$H$4:$H$23,B352,Classifica!$G$4:$G$23)=SUMIF(Classifica!$H$4:$H$23,E352,Classifica!$G$4:$G$23))*(C352&gt;D352)*2/1000+(SUMIF(Classifica!$H$4:$H$23,B352,Classifica!$G$4:$G$23)=SUMIF(Classifica!$H$4:$H$23,E352,Classifica!$G$4:$G$23))*(C352&lt;D352)*3/1000</f>
        <v>0</v>
      </c>
    </row>
    <row r="353" spans="2:8" x14ac:dyDescent="0.2">
      <c r="B353" s="10" t="s">
        <v>151</v>
      </c>
      <c r="C353" s="11">
        <v>2</v>
      </c>
      <c r="D353" s="12">
        <v>0</v>
      </c>
      <c r="E353" s="23" t="s">
        <v>152</v>
      </c>
      <c r="G353" s="47"/>
      <c r="H353" s="45">
        <f>(SUMIF(Classifica!$H$4:$H$23,B353,Classifica!$G$4:$G$23)=SUMIF(Classifica!$H$4:$H$23,E353,Classifica!$G$4:$G$23))*(C353&gt;D353)*2/1000+(SUMIF(Classifica!$H$4:$H$23,B353,Classifica!$G$4:$G$23)=SUMIF(Classifica!$H$4:$H$23,E353,Classifica!$G$4:$G$23))*(C353&lt;D353)*3/1000</f>
        <v>0</v>
      </c>
    </row>
    <row r="354" spans="2:8" x14ac:dyDescent="0.2">
      <c r="B354" s="10" t="s">
        <v>148</v>
      </c>
      <c r="C354" s="11">
        <v>0</v>
      </c>
      <c r="D354" s="12">
        <v>0</v>
      </c>
      <c r="E354" s="23" t="s">
        <v>146</v>
      </c>
      <c r="G354" s="47"/>
      <c r="H354" s="45">
        <f>(SUMIF(Classifica!$H$4:$H$23,B354,Classifica!$G$4:$G$23)=SUMIF(Classifica!$H$4:$H$23,E354,Classifica!$G$4:$G$23))*(C354&gt;D354)*2/1000+(SUMIF(Classifica!$H$4:$H$23,B354,Classifica!$G$4:$G$23)=SUMIF(Classifica!$H$4:$H$23,E354,Classifica!$G$4:$G$23))*(C354&lt;D354)*3/1000</f>
        <v>0</v>
      </c>
    </row>
    <row r="355" spans="2:8" x14ac:dyDescent="0.2">
      <c r="B355" s="10" t="s">
        <v>155</v>
      </c>
      <c r="C355" s="11">
        <v>0</v>
      </c>
      <c r="D355" s="12">
        <v>1</v>
      </c>
      <c r="E355" s="25" t="s">
        <v>158</v>
      </c>
      <c r="G355" s="47"/>
      <c r="H355" s="45">
        <f>(SUMIF(Classifica!$H$4:$H$23,B355,Classifica!$G$4:$G$23)=SUMIF(Classifica!$H$4:$H$23,E355,Classifica!$G$4:$G$23))*(C355&gt;D355)*2/1000+(SUMIF(Classifica!$H$4:$H$23,B355,Classifica!$G$4:$G$23)=SUMIF(Classifica!$H$4:$H$23,E355,Classifica!$G$4:$G$23))*(C355&lt;D355)*3/1000</f>
        <v>0</v>
      </c>
    </row>
    <row r="356" spans="2:8" x14ac:dyDescent="0.2">
      <c r="B356" s="10" t="s">
        <v>144</v>
      </c>
      <c r="C356" s="11">
        <v>0</v>
      </c>
      <c r="D356" s="12">
        <v>1</v>
      </c>
      <c r="E356" s="23" t="s">
        <v>159</v>
      </c>
      <c r="G356" s="47" t="s">
        <v>58</v>
      </c>
      <c r="H356" s="45">
        <f>(SUMIF(Classifica!$H$4:$H$23,B356,Classifica!$G$4:$G$23)=SUMIF(Classifica!$H$4:$H$23,E356,Classifica!$G$4:$G$23))*(C356&gt;D356)*2/1000+(SUMIF(Classifica!$H$4:$H$23,B356,Classifica!$G$4:$G$23)=SUMIF(Classifica!$H$4:$H$23,E356,Classifica!$G$4:$G$23))*(C356&lt;D356)*3/1000</f>
        <v>0</v>
      </c>
    </row>
    <row r="357" spans="2:8" x14ac:dyDescent="0.2">
      <c r="B357" s="10" t="s">
        <v>153</v>
      </c>
      <c r="C357" s="11">
        <v>1</v>
      </c>
      <c r="D357" s="12">
        <v>1</v>
      </c>
      <c r="E357" s="23" t="s">
        <v>182</v>
      </c>
      <c r="G357" s="47" t="s">
        <v>71</v>
      </c>
      <c r="H357" s="45">
        <f>(SUMIF(Classifica!$H$4:$H$23,B357,Classifica!$G$4:$G$23)=SUMIF(Classifica!$H$4:$H$23,E357,Classifica!$G$4:$G$23))*(C357&gt;D357)*2/1000+(SUMIF(Classifica!$H$4:$H$23,B357,Classifica!$G$4:$G$23)=SUMIF(Classifica!$H$4:$H$23,E357,Classifica!$G$4:$G$23))*(C357&lt;D357)*3/1000</f>
        <v>0</v>
      </c>
    </row>
    <row r="358" spans="2:8" x14ac:dyDescent="0.2">
      <c r="B358" s="10" t="s">
        <v>150</v>
      </c>
      <c r="C358" s="11">
        <v>3</v>
      </c>
      <c r="D358" s="12">
        <v>0</v>
      </c>
      <c r="E358" s="23" t="s">
        <v>154</v>
      </c>
      <c r="G358" s="47"/>
      <c r="H358" s="45">
        <f>(SUMIF(Classifica!$H$4:$H$23,B358,Classifica!$G$4:$G$23)=SUMIF(Classifica!$H$4:$H$23,E358,Classifica!$G$4:$G$23))*(C358&gt;D358)*2/1000+(SUMIF(Classifica!$H$4:$H$23,B358,Classifica!$G$4:$G$23)=SUMIF(Classifica!$H$4:$H$23,E358,Classifica!$G$4:$G$23))*(C358&lt;D358)*3/1000</f>
        <v>0</v>
      </c>
    </row>
    <row r="359" spans="2:8" x14ac:dyDescent="0.2">
      <c r="B359" s="10" t="s">
        <v>149</v>
      </c>
      <c r="C359" s="11">
        <v>1</v>
      </c>
      <c r="D359" s="12">
        <v>2</v>
      </c>
      <c r="E359" s="23" t="s">
        <v>156</v>
      </c>
      <c r="G359" s="47"/>
      <c r="H359" s="45">
        <f>(SUMIF(Classifica!$H$4:$H$23,B359,Classifica!$G$4:$G$23)=SUMIF(Classifica!$H$4:$H$23,E359,Classifica!$G$4:$G$23))*(C359&gt;D359)*2/1000+(SUMIF(Classifica!$H$4:$H$23,B359,Classifica!$G$4:$G$23)=SUMIF(Classifica!$H$4:$H$23,E359,Classifica!$G$4:$G$23))*(C359&lt;D359)*3/1000</f>
        <v>0</v>
      </c>
    </row>
    <row r="360" spans="2:8" x14ac:dyDescent="0.2">
      <c r="B360" s="10" t="s">
        <v>161</v>
      </c>
      <c r="C360" s="11">
        <v>0</v>
      </c>
      <c r="D360" s="12">
        <v>1</v>
      </c>
      <c r="E360" s="23" t="s">
        <v>162</v>
      </c>
      <c r="G360" s="47"/>
      <c r="H360" s="45">
        <f>(SUMIF(Classifica!$H$4:$H$23,B360,Classifica!$G$4:$G$23)=SUMIF(Classifica!$H$4:$H$23,E360,Classifica!$G$4:$G$23))*(C360&gt;D360)*2/1000+(SUMIF(Classifica!$H$4:$H$23,B360,Classifica!$G$4:$G$23)=SUMIF(Classifica!$H$4:$H$23,E360,Classifica!$G$4:$G$23))*(C360&lt;D360)*3/1000</f>
        <v>3.0000000000000001E-3</v>
      </c>
    </row>
    <row r="361" spans="2:8" ht="13.5" thickBot="1" x14ac:dyDescent="0.25">
      <c r="B361" s="14" t="s">
        <v>157</v>
      </c>
      <c r="C361" s="15">
        <v>3</v>
      </c>
      <c r="D361" s="16">
        <v>0</v>
      </c>
      <c r="E361" s="26" t="s">
        <v>160</v>
      </c>
      <c r="G361" s="50"/>
      <c r="H361" s="45">
        <f>(SUMIF(Classifica!$H$4:$H$23,B361,Classifica!$G$4:$G$23)=SUMIF(Classifica!$H$4:$H$23,E361,Classifica!$G$4:$G$23))*(C361&gt;D361)*2/1000+(SUMIF(Classifica!$H$4:$H$23,B361,Classifica!$G$4:$G$23)=SUMIF(Classifica!$H$4:$H$23,E361,Classifica!$G$4:$G$23))*(C361&lt;D361)*3/1000</f>
        <v>0</v>
      </c>
    </row>
    <row r="362" spans="2:8" x14ac:dyDescent="0.2">
      <c r="B362" s="20" t="s">
        <v>159</v>
      </c>
      <c r="C362" s="18">
        <v>2</v>
      </c>
      <c r="D362" s="19">
        <v>1</v>
      </c>
      <c r="E362" s="17" t="s">
        <v>151</v>
      </c>
      <c r="G362" s="49"/>
      <c r="H362" s="45">
        <f>(SUMIF(Classifica!$H$4:$H$23,B362,Classifica!$G$4:$G$23)=SUMIF(Classifica!$H$4:$H$23,E362,Classifica!$G$4:$G$23))*(C362&gt;D362)*2/1000+(SUMIF(Classifica!$H$4:$H$23,B362,Classifica!$G$4:$G$23)=SUMIF(Classifica!$H$4:$H$23,E362,Classifica!$G$4:$G$23))*(C362&lt;D362)*3/1000</f>
        <v>0</v>
      </c>
    </row>
    <row r="363" spans="2:8" x14ac:dyDescent="0.2">
      <c r="B363" s="10" t="s">
        <v>154</v>
      </c>
      <c r="C363" s="11">
        <v>3</v>
      </c>
      <c r="D363" s="12">
        <v>2</v>
      </c>
      <c r="E363" s="23" t="s">
        <v>149</v>
      </c>
      <c r="G363" s="47"/>
      <c r="H363" s="45">
        <f>(SUMIF(Classifica!$H$4:$H$23,B363,Classifica!$G$4:$G$23)=SUMIF(Classifica!$H$4:$H$23,E363,Classifica!$G$4:$G$23))*(C363&gt;D363)*2/1000+(SUMIF(Classifica!$H$4:$H$23,B363,Classifica!$G$4:$G$23)=SUMIF(Classifica!$H$4:$H$23,E363,Classifica!$G$4:$G$23))*(C363&lt;D363)*3/1000</f>
        <v>0</v>
      </c>
    </row>
    <row r="364" spans="2:8" x14ac:dyDescent="0.2">
      <c r="B364" s="10" t="s">
        <v>158</v>
      </c>
      <c r="C364" s="11">
        <v>0</v>
      </c>
      <c r="D364" s="12">
        <v>0</v>
      </c>
      <c r="E364" s="23" t="s">
        <v>157</v>
      </c>
      <c r="G364" s="47"/>
      <c r="H364" s="45">
        <f>(SUMIF(Classifica!$H$4:$H$23,B364,Classifica!$G$4:$G$23)=SUMIF(Classifica!$H$4:$H$23,E364,Classifica!$G$4:$G$23))*(C364&gt;D364)*2/1000+(SUMIF(Classifica!$H$4:$H$23,B364,Classifica!$G$4:$G$23)=SUMIF(Classifica!$H$4:$H$23,E364,Classifica!$G$4:$G$23))*(C364&lt;D364)*3/1000</f>
        <v>0</v>
      </c>
    </row>
    <row r="365" spans="2:8" x14ac:dyDescent="0.2">
      <c r="B365" s="38" t="s">
        <v>162</v>
      </c>
      <c r="C365" s="11">
        <v>2</v>
      </c>
      <c r="D365" s="12">
        <v>1</v>
      </c>
      <c r="E365" s="37" t="s">
        <v>155</v>
      </c>
      <c r="G365" s="47"/>
      <c r="H365" s="45">
        <f>(SUMIF(Classifica!$H$4:$H$23,B365,Classifica!$G$4:$G$23)=SUMIF(Classifica!$H$4:$H$23,E365,Classifica!$G$4:$G$23))*(C365&gt;D365)*2/1000+(SUMIF(Classifica!$H$4:$H$23,B365,Classifica!$G$4:$G$23)=SUMIF(Classifica!$H$4:$H$23,E365,Classifica!$G$4:$G$23))*(C365&lt;D365)*3/1000</f>
        <v>0</v>
      </c>
    </row>
    <row r="366" spans="2:8" x14ac:dyDescent="0.2">
      <c r="B366" s="13" t="s">
        <v>182</v>
      </c>
      <c r="C366" s="11">
        <v>1</v>
      </c>
      <c r="D366" s="12">
        <v>0</v>
      </c>
      <c r="E366" s="23" t="s">
        <v>161</v>
      </c>
      <c r="G366" s="47" t="s">
        <v>59</v>
      </c>
      <c r="H366" s="45">
        <f>(SUMIF(Classifica!$H$4:$H$23,B366,Classifica!$G$4:$G$23)=SUMIF(Classifica!$H$4:$H$23,E366,Classifica!$G$4:$G$23))*(C366&gt;D366)*2/1000+(SUMIF(Classifica!$H$4:$H$23,B366,Classifica!$G$4:$G$23)=SUMIF(Classifica!$H$4:$H$23,E366,Classifica!$G$4:$G$23))*(C366&lt;D366)*3/1000</f>
        <v>0</v>
      </c>
    </row>
    <row r="367" spans="2:8" x14ac:dyDescent="0.2">
      <c r="B367" s="10" t="s">
        <v>180</v>
      </c>
      <c r="C367" s="11">
        <v>0</v>
      </c>
      <c r="D367" s="12">
        <v>1</v>
      </c>
      <c r="E367" s="23" t="s">
        <v>148</v>
      </c>
      <c r="G367" s="47" t="s">
        <v>72</v>
      </c>
      <c r="H367" s="45">
        <f>(SUMIF(Classifica!$H$4:$H$23,B367,Classifica!$G$4:$G$23)=SUMIF(Classifica!$H$4:$H$23,E367,Classifica!$G$4:$G$23))*(C367&gt;D367)*2/1000+(SUMIF(Classifica!$H$4:$H$23,B367,Classifica!$G$4:$G$23)=SUMIF(Classifica!$H$4:$H$23,E367,Classifica!$G$4:$G$23))*(C367&lt;D367)*3/1000</f>
        <v>0</v>
      </c>
    </row>
    <row r="368" spans="2:8" x14ac:dyDescent="0.2">
      <c r="B368" s="10" t="s">
        <v>152</v>
      </c>
      <c r="C368" s="11">
        <v>0</v>
      </c>
      <c r="D368" s="12">
        <v>2</v>
      </c>
      <c r="E368" s="23" t="s">
        <v>144</v>
      </c>
      <c r="G368" s="47"/>
      <c r="H368" s="45">
        <f>(SUMIF(Classifica!$H$4:$H$23,B368,Classifica!$G$4:$G$23)=SUMIF(Classifica!$H$4:$H$23,E368,Classifica!$G$4:$G$23))*(C368&gt;D368)*2/1000+(SUMIF(Classifica!$H$4:$H$23,B368,Classifica!$G$4:$G$23)=SUMIF(Classifica!$H$4:$H$23,E368,Classifica!$G$4:$G$23))*(C368&lt;D368)*3/1000</f>
        <v>0</v>
      </c>
    </row>
    <row r="369" spans="2:8" x14ac:dyDescent="0.2">
      <c r="B369" s="10" t="s">
        <v>146</v>
      </c>
      <c r="C369" s="11">
        <v>1</v>
      </c>
      <c r="D369" s="12">
        <v>0</v>
      </c>
      <c r="E369" s="23" t="s">
        <v>153</v>
      </c>
      <c r="G369" s="47"/>
      <c r="H369" s="45">
        <f>(SUMIF(Classifica!$H$4:$H$23,B369,Classifica!$G$4:$G$23)=SUMIF(Classifica!$H$4:$H$23,E369,Classifica!$G$4:$G$23))*(C369&gt;D369)*2/1000+(SUMIF(Classifica!$H$4:$H$23,B369,Classifica!$G$4:$G$23)=SUMIF(Classifica!$H$4:$H$23,E369,Classifica!$G$4:$G$23))*(C369&lt;D369)*3/1000</f>
        <v>0</v>
      </c>
    </row>
    <row r="370" spans="2:8" x14ac:dyDescent="0.2">
      <c r="B370" s="10" t="s">
        <v>160</v>
      </c>
      <c r="C370" s="11">
        <v>2</v>
      </c>
      <c r="D370" s="12">
        <v>1</v>
      </c>
      <c r="E370" s="23" t="s">
        <v>156</v>
      </c>
      <c r="G370" s="47"/>
      <c r="H370" s="45">
        <f>(SUMIF(Classifica!$H$4:$H$23,B370,Classifica!$G$4:$G$23)=SUMIF(Classifica!$H$4:$H$23,E370,Classifica!$G$4:$G$23))*(C370&gt;D370)*2/1000+(SUMIF(Classifica!$H$4:$H$23,B370,Classifica!$G$4:$G$23)=SUMIF(Classifica!$H$4:$H$23,E370,Classifica!$G$4:$G$23))*(C370&lt;D370)*3/1000</f>
        <v>0</v>
      </c>
    </row>
    <row r="371" spans="2:8" ht="13.5" thickBot="1" x14ac:dyDescent="0.25">
      <c r="B371" s="14" t="s">
        <v>147</v>
      </c>
      <c r="C371" s="15">
        <v>2</v>
      </c>
      <c r="D371" s="16">
        <v>1</v>
      </c>
      <c r="E371" s="26" t="s">
        <v>150</v>
      </c>
      <c r="G371" s="50"/>
      <c r="H371" s="45">
        <f>(SUMIF(Classifica!$H$4:$H$23,B371,Classifica!$G$4:$G$23)=SUMIF(Classifica!$H$4:$H$23,E371,Classifica!$G$4:$G$23))*(C371&gt;D371)*2/1000+(SUMIF(Classifica!$H$4:$H$23,B371,Classifica!$G$4:$G$23)=SUMIF(Classifica!$H$4:$H$23,E371,Classifica!$G$4:$G$23))*(C371&lt;D371)*3/1000</f>
        <v>0</v>
      </c>
    </row>
    <row r="372" spans="2:8" x14ac:dyDescent="0.2">
      <c r="B372" s="20" t="s">
        <v>149</v>
      </c>
      <c r="C372" s="18">
        <v>3</v>
      </c>
      <c r="D372" s="19">
        <v>2</v>
      </c>
      <c r="E372" s="17" t="s">
        <v>147</v>
      </c>
      <c r="G372" s="49"/>
      <c r="H372" s="45">
        <f>(SUMIF(Classifica!$H$4:$H$23,B372,Classifica!$G$4:$G$23)=SUMIF(Classifica!$H$4:$H$23,E372,Classifica!$G$4:$G$23))*(C372&gt;D372)*2/1000+(SUMIF(Classifica!$H$4:$H$23,B372,Classifica!$G$4:$G$23)=SUMIF(Classifica!$H$4:$H$23,E372,Classifica!$G$4:$G$23))*(C372&lt;D372)*3/1000</f>
        <v>0</v>
      </c>
    </row>
    <row r="373" spans="2:8" x14ac:dyDescent="0.2">
      <c r="B373" s="10" t="s">
        <v>151</v>
      </c>
      <c r="C373" s="11">
        <v>2</v>
      </c>
      <c r="D373" s="12">
        <v>1</v>
      </c>
      <c r="E373" s="23" t="s">
        <v>182</v>
      </c>
      <c r="G373" s="47"/>
      <c r="H373" s="45">
        <f>(SUMIF(Classifica!$H$4:$H$23,B373,Classifica!$G$4:$G$23)=SUMIF(Classifica!$H$4:$H$23,E373,Classifica!$G$4:$G$23))*(C373&gt;D373)*2/1000+(SUMIF(Classifica!$H$4:$H$23,B373,Classifica!$G$4:$G$23)=SUMIF(Classifica!$H$4:$H$23,E373,Classifica!$G$4:$G$23))*(C373&lt;D373)*3/1000</f>
        <v>0</v>
      </c>
    </row>
    <row r="374" spans="2:8" x14ac:dyDescent="0.2">
      <c r="B374" s="10" t="s">
        <v>156</v>
      </c>
      <c r="C374" s="11">
        <v>2</v>
      </c>
      <c r="D374" s="12">
        <v>1</v>
      </c>
      <c r="E374" s="23" t="s">
        <v>152</v>
      </c>
      <c r="G374" s="47"/>
      <c r="H374" s="45">
        <f>(SUMIF(Classifica!$H$4:$H$23,B374,Classifica!$G$4:$G$23)=SUMIF(Classifica!$H$4:$H$23,E374,Classifica!$G$4:$G$23))*(C374&gt;D374)*2/1000+(SUMIF(Classifica!$H$4:$H$23,B374,Classifica!$G$4:$G$23)=SUMIF(Classifica!$H$4:$H$23,E374,Classifica!$G$4:$G$23))*(C374&lt;D374)*3/1000</f>
        <v>0</v>
      </c>
    </row>
    <row r="375" spans="2:8" x14ac:dyDescent="0.2">
      <c r="B375" s="10" t="s">
        <v>144</v>
      </c>
      <c r="C375" s="11">
        <v>3</v>
      </c>
      <c r="D375" s="12">
        <v>1</v>
      </c>
      <c r="E375" s="25" t="s">
        <v>154</v>
      </c>
      <c r="G375" s="47"/>
      <c r="H375" s="45">
        <f>(SUMIF(Classifica!$H$4:$H$23,B375,Classifica!$G$4:$G$23)=SUMIF(Classifica!$H$4:$H$23,E375,Classifica!$G$4:$G$23))*(C375&gt;D375)*2/1000+(SUMIF(Classifica!$H$4:$H$23,B375,Classifica!$G$4:$G$23)=SUMIF(Classifica!$H$4:$H$23,E375,Classifica!$G$4:$G$23))*(C375&lt;D375)*3/1000</f>
        <v>0</v>
      </c>
    </row>
    <row r="376" spans="2:8" x14ac:dyDescent="0.2">
      <c r="B376" s="10" t="s">
        <v>157</v>
      </c>
      <c r="C376" s="11">
        <v>0</v>
      </c>
      <c r="D376" s="12">
        <v>0</v>
      </c>
      <c r="E376" s="23" t="s">
        <v>146</v>
      </c>
      <c r="G376" s="47" t="s">
        <v>60</v>
      </c>
      <c r="H376" s="45">
        <f>(SUMIF(Classifica!$H$4:$H$23,B376,Classifica!$G$4:$G$23)=SUMIF(Classifica!$H$4:$H$23,E376,Classifica!$G$4:$G$23))*(C376&gt;D376)*2/1000+(SUMIF(Classifica!$H$4:$H$23,B376,Classifica!$G$4:$G$23)=SUMIF(Classifica!$H$4:$H$23,E376,Classifica!$G$4:$G$23))*(C376&lt;D376)*3/1000</f>
        <v>0</v>
      </c>
    </row>
    <row r="377" spans="2:8" x14ac:dyDescent="0.2">
      <c r="B377" s="10" t="s">
        <v>161</v>
      </c>
      <c r="C377" s="11">
        <v>0</v>
      </c>
      <c r="D377" s="12">
        <v>2</v>
      </c>
      <c r="E377" s="23" t="s">
        <v>158</v>
      </c>
      <c r="G377" s="47" t="s">
        <v>73</v>
      </c>
      <c r="H377" s="45">
        <f>(SUMIF(Classifica!$H$4:$H$23,B377,Classifica!$G$4:$G$23)=SUMIF(Classifica!$H$4:$H$23,E377,Classifica!$G$4:$G$23))*(C377&gt;D377)*2/1000+(SUMIF(Classifica!$H$4:$H$23,B377,Classifica!$G$4:$G$23)=SUMIF(Classifica!$H$4:$H$23,E377,Classifica!$G$4:$G$23))*(C377&lt;D377)*3/1000</f>
        <v>0</v>
      </c>
    </row>
    <row r="378" spans="2:8" x14ac:dyDescent="0.2">
      <c r="B378" s="10" t="s">
        <v>148</v>
      </c>
      <c r="C378" s="11">
        <v>0</v>
      </c>
      <c r="D378" s="12">
        <v>3</v>
      </c>
      <c r="E378" s="23" t="s">
        <v>160</v>
      </c>
      <c r="G378" s="47"/>
      <c r="H378" s="45">
        <f>(SUMIF(Classifica!$H$4:$H$23,B378,Classifica!$G$4:$G$23)=SUMIF(Classifica!$H$4:$H$23,E378,Classifica!$G$4:$G$23))*(C378&gt;D378)*2/1000+(SUMIF(Classifica!$H$4:$H$23,B378,Classifica!$G$4:$G$23)=SUMIF(Classifica!$H$4:$H$23,E378,Classifica!$G$4:$G$23))*(C378&lt;D378)*3/1000</f>
        <v>0</v>
      </c>
    </row>
    <row r="379" spans="2:8" x14ac:dyDescent="0.2">
      <c r="B379" s="10" t="s">
        <v>150</v>
      </c>
      <c r="C379" s="11">
        <v>4</v>
      </c>
      <c r="D379" s="12">
        <v>0</v>
      </c>
      <c r="E379" s="23" t="s">
        <v>162</v>
      </c>
      <c r="G379" s="47"/>
      <c r="H379" s="45">
        <f>(SUMIF(Classifica!$H$4:$H$23,B379,Classifica!$G$4:$G$23)=SUMIF(Classifica!$H$4:$H$23,E379,Classifica!$G$4:$G$23))*(C379&gt;D379)*2/1000+(SUMIF(Classifica!$H$4:$H$23,B379,Classifica!$G$4:$G$23)=SUMIF(Classifica!$H$4:$H$23,E379,Classifica!$G$4:$G$23))*(C379&lt;D379)*3/1000</f>
        <v>0</v>
      </c>
    </row>
    <row r="380" spans="2:8" x14ac:dyDescent="0.2">
      <c r="B380" s="10" t="s">
        <v>155</v>
      </c>
      <c r="C380" s="11">
        <v>2</v>
      </c>
      <c r="D380" s="12">
        <v>1</v>
      </c>
      <c r="E380" s="23" t="s">
        <v>180</v>
      </c>
      <c r="G380" s="47"/>
      <c r="H380" s="45">
        <f>(SUMIF(Classifica!$H$4:$H$23,B380,Classifica!$G$4:$G$23)=SUMIF(Classifica!$H$4:$H$23,E380,Classifica!$G$4:$G$23))*(C380&gt;D380)*2/1000+(SUMIF(Classifica!$H$4:$H$23,B380,Classifica!$G$4:$G$23)=SUMIF(Classifica!$H$4:$H$23,E380,Classifica!$G$4:$G$23))*(C380&lt;D380)*3/1000</f>
        <v>0</v>
      </c>
    </row>
    <row r="381" spans="2:8" ht="13.5" thickBot="1" x14ac:dyDescent="0.25">
      <c r="B381" s="14" t="s">
        <v>153</v>
      </c>
      <c r="C381" s="15">
        <v>2</v>
      </c>
      <c r="D381" s="16">
        <v>2</v>
      </c>
      <c r="E381" s="26" t="s">
        <v>159</v>
      </c>
      <c r="G381" s="50"/>
      <c r="H381" s="45">
        <f>(SUMIF(Classifica!$H$4:$H$23,B381,Classifica!$G$4:$G$23)=SUMIF(Classifica!$H$4:$H$23,E381,Classifica!$G$4:$G$23))*(C381&gt;D381)*2/1000+(SUMIF(Classifica!$H$4:$H$23,B381,Classifica!$G$4:$G$23)=SUMIF(Classifica!$H$4:$H$23,E381,Classifica!$G$4:$G$23))*(C381&lt;D381)*3/1000</f>
        <v>0</v>
      </c>
    </row>
  </sheetData>
  <sheetProtection algorithmName="SHA-512" hashValue="H/dx+XKWhSKdJiXAojtfqxueHQumi/vFpz9Ax3oMqn2jKXlOIn8HiMU49FBwx1D2NitglwtQ2YlgGY+FW2fxLQ==" saltValue="8I0NIFmsdLu6qKQD9UAj+w==" spinCount="100000" sheet="1" objects="1" scenarios="1"/>
  <autoFilter ref="B1:E381" xr:uid="{00000000-0009-0000-0000-000000000000}"/>
  <conditionalFormatting sqref="B2:C109 E12:E231 D22:D31 C110:C170 B110:B381 E241:E381">
    <cfRule type="expression" dxfId="15" priority="10" stopIfTrue="1">
      <formula>$C2&lt;$D2</formula>
    </cfRule>
    <cfRule type="expression" dxfId="14" priority="12" stopIfTrue="1">
      <formula>$C2&gt;$D2</formula>
    </cfRule>
  </conditionalFormatting>
  <conditionalFormatting sqref="C171">
    <cfRule type="expression" dxfId="13" priority="13" stopIfTrue="1">
      <formula>$C171&lt;$D171</formula>
    </cfRule>
    <cfRule type="expression" dxfId="12" priority="14" stopIfTrue="1">
      <formula>$C171&gt;$D171</formula>
    </cfRule>
  </conditionalFormatting>
  <conditionalFormatting sqref="C172:C381">
    <cfRule type="expression" dxfId="11" priority="2" stopIfTrue="1">
      <formula>$C172&lt;$D172</formula>
    </cfRule>
    <cfRule type="expression" dxfId="10" priority="4" stopIfTrue="1">
      <formula>$C172&gt;$D172</formula>
    </cfRule>
  </conditionalFormatting>
  <conditionalFormatting sqref="D32:D381">
    <cfRule type="expression" dxfId="9" priority="1" stopIfTrue="1">
      <formula>$D32&lt;$C32</formula>
    </cfRule>
    <cfRule type="expression" dxfId="8" priority="3" stopIfTrue="1">
      <formula>$D32&gt;$C32</formula>
    </cfRule>
  </conditionalFormatting>
  <conditionalFormatting sqref="E2:E11 D2:D21">
    <cfRule type="expression" dxfId="7" priority="9" stopIfTrue="1">
      <formula>$D2&lt;$C2</formula>
    </cfRule>
    <cfRule type="expression" dxfId="6" priority="11" stopIfTrue="1">
      <formula>$D2&gt;$C2</formula>
    </cfRule>
  </conditionalFormatting>
  <conditionalFormatting sqref="H2:H381">
    <cfRule type="cellIs" dxfId="5" priority="41" operator="greaterThan">
      <formula>0</formula>
    </cfRule>
    <cfRule type="cellIs" dxfId="4" priority="4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X47"/>
  <sheetViews>
    <sheetView showGridLines="0" zoomScale="90" zoomScaleNormal="90" workbookViewId="0"/>
  </sheetViews>
  <sheetFormatPr defaultRowHeight="12" x14ac:dyDescent="0.2"/>
  <cols>
    <col min="1" max="1" width="3.140625" style="53" customWidth="1"/>
    <col min="2" max="2" width="9.28515625" style="53" customWidth="1"/>
    <col min="3" max="3" width="7.7109375" style="53" customWidth="1"/>
    <col min="4" max="4" width="14.140625" style="53" customWidth="1"/>
    <col min="5" max="5" width="1.5703125" style="53" customWidth="1"/>
    <col min="6" max="6" width="1" style="53" customWidth="1"/>
    <col min="7" max="7" width="3.42578125" style="53" customWidth="1"/>
    <col min="8" max="8" width="18.28515625" style="53" bestFit="1" customWidth="1"/>
    <col min="9" max="9" width="21" style="53" customWidth="1"/>
    <col min="10" max="11" width="3.28515625" style="53" customWidth="1"/>
    <col min="12" max="12" width="4.5703125" style="53" customWidth="1"/>
    <col min="13" max="13" width="3.42578125" style="53" customWidth="1"/>
    <col min="14" max="14" width="3.5703125" style="53" customWidth="1"/>
    <col min="15" max="15" width="6.85546875" style="53" customWidth="1"/>
    <col min="16" max="16" width="8" style="53" customWidth="1"/>
    <col min="17" max="17" width="3.28515625" style="53" customWidth="1"/>
    <col min="18" max="18" width="4.5703125" style="53" customWidth="1"/>
    <col min="19" max="19" width="3.28515625" style="53" customWidth="1"/>
    <col min="20" max="20" width="3.42578125" style="53" customWidth="1"/>
    <col min="21" max="21" width="12.28515625" style="53" customWidth="1"/>
    <col min="22" max="22" width="3.7109375" style="53" customWidth="1"/>
    <col min="23" max="23" width="14.140625" style="53" customWidth="1"/>
    <col min="24" max="24" width="2.42578125" style="53" customWidth="1"/>
    <col min="25" max="26" width="3.28515625" style="53" customWidth="1"/>
    <col min="27" max="27" width="3.42578125" style="53" customWidth="1"/>
    <col min="28" max="28" width="3.5703125" style="53" customWidth="1"/>
    <col min="29" max="29" width="3.42578125" style="53" customWidth="1"/>
    <col min="30" max="30" width="7.140625" style="53" bestFit="1" customWidth="1"/>
    <col min="31" max="31" width="8.42578125" style="54" bestFit="1" customWidth="1"/>
    <col min="32" max="32" width="1.28515625" style="53" customWidth="1"/>
    <col min="33" max="33" width="1.140625" style="53" customWidth="1"/>
    <col min="34" max="34" width="1.5703125" style="53" customWidth="1"/>
    <col min="35" max="35" width="40.7109375" style="53" customWidth="1"/>
    <col min="36" max="36" width="6.5703125" style="53" customWidth="1"/>
    <col min="37" max="37" width="7.7109375" style="53" customWidth="1"/>
    <col min="38" max="38" width="12.42578125" style="53" bestFit="1" customWidth="1"/>
    <col min="39" max="39" width="10.7109375" style="53" customWidth="1"/>
    <col min="40" max="40" width="9.140625" style="53"/>
    <col min="41" max="41" width="7.7109375" style="53" customWidth="1"/>
    <col min="42" max="42" width="11" style="53" customWidth="1"/>
    <col min="43" max="43" width="10.7109375" style="53" customWidth="1"/>
    <col min="44" max="44" width="9.140625" style="53"/>
    <col min="45" max="45" width="7.7109375" style="53" customWidth="1"/>
    <col min="46" max="46" width="10.42578125" style="53" customWidth="1"/>
    <col min="47" max="47" width="10.7109375" style="53" customWidth="1"/>
    <col min="48" max="48" width="9.140625" style="53"/>
    <col min="49" max="49" width="7.7109375" style="53" customWidth="1"/>
    <col min="50" max="50" width="12.42578125" style="53" bestFit="1" customWidth="1"/>
    <col min="51" max="51" width="15.42578125" style="53" customWidth="1"/>
    <col min="52" max="16384" width="9.140625" style="53"/>
  </cols>
  <sheetData>
    <row r="1" spans="2:50" ht="15" customHeight="1" x14ac:dyDescent="0.2"/>
    <row r="2" spans="2:50" ht="15" customHeight="1" x14ac:dyDescent="0.2">
      <c r="B2" s="55" t="s">
        <v>80</v>
      </c>
      <c r="C2" s="56"/>
      <c r="D2" s="57"/>
      <c r="E2" s="58"/>
      <c r="F2" s="58"/>
      <c r="G2" s="59"/>
      <c r="H2" s="60" t="s">
        <v>82</v>
      </c>
      <c r="I2" s="61" t="s">
        <v>91</v>
      </c>
      <c r="J2" s="62"/>
      <c r="K2" s="62"/>
      <c r="L2" s="63"/>
      <c r="M2" s="62"/>
      <c r="N2" s="62"/>
      <c r="O2" s="62"/>
      <c r="P2" s="64" t="s">
        <v>89</v>
      </c>
      <c r="Q2" s="65"/>
      <c r="R2" s="65"/>
      <c r="S2" s="65"/>
      <c r="T2" s="65"/>
      <c r="U2" s="65"/>
      <c r="V2" s="65"/>
      <c r="W2" s="66" t="s">
        <v>90</v>
      </c>
      <c r="X2" s="67"/>
      <c r="Y2" s="67"/>
      <c r="Z2" s="67"/>
      <c r="AA2" s="67"/>
      <c r="AB2" s="67"/>
      <c r="AC2" s="67"/>
      <c r="AD2" s="68" t="s">
        <v>111</v>
      </c>
      <c r="AE2" s="69" t="s">
        <v>122</v>
      </c>
      <c r="AJ2" s="53" t="s">
        <v>107</v>
      </c>
      <c r="AN2" s="70" t="s">
        <v>108</v>
      </c>
      <c r="AO2" s="71"/>
      <c r="AP2" s="72"/>
      <c r="AR2" s="70" t="s">
        <v>109</v>
      </c>
      <c r="AS2" s="71"/>
      <c r="AT2" s="72"/>
      <c r="AV2" s="70" t="s">
        <v>110</v>
      </c>
      <c r="AW2" s="71"/>
      <c r="AX2" s="72"/>
    </row>
    <row r="3" spans="2:50" x14ac:dyDescent="0.2">
      <c r="B3" s="73" t="s">
        <v>81</v>
      </c>
      <c r="C3" s="73" t="s">
        <v>74</v>
      </c>
      <c r="D3" s="73" t="s">
        <v>75</v>
      </c>
      <c r="G3" s="74" t="s">
        <v>74</v>
      </c>
      <c r="H3" s="74" t="s">
        <v>75</v>
      </c>
      <c r="I3" s="74" t="s">
        <v>76</v>
      </c>
      <c r="J3" s="74" t="s">
        <v>77</v>
      </c>
      <c r="K3" s="74" t="s">
        <v>78</v>
      </c>
      <c r="L3" s="74" t="s">
        <v>79</v>
      </c>
      <c r="M3" s="74" t="s">
        <v>87</v>
      </c>
      <c r="N3" s="74" t="s">
        <v>88</v>
      </c>
      <c r="O3" s="74" t="s">
        <v>92</v>
      </c>
      <c r="P3" s="74" t="s">
        <v>76</v>
      </c>
      <c r="Q3" s="74" t="s">
        <v>77</v>
      </c>
      <c r="R3" s="74" t="s">
        <v>78</v>
      </c>
      <c r="S3" s="74" t="s">
        <v>79</v>
      </c>
      <c r="T3" s="74" t="s">
        <v>87</v>
      </c>
      <c r="U3" s="74" t="s">
        <v>88</v>
      </c>
      <c r="V3" s="74" t="s">
        <v>74</v>
      </c>
      <c r="W3" s="74" t="s">
        <v>76</v>
      </c>
      <c r="X3" s="74" t="s">
        <v>77</v>
      </c>
      <c r="Y3" s="74" t="s">
        <v>78</v>
      </c>
      <c r="Z3" s="74" t="s">
        <v>79</v>
      </c>
      <c r="AA3" s="74" t="s">
        <v>87</v>
      </c>
      <c r="AB3" s="74" t="s">
        <v>88</v>
      </c>
      <c r="AC3" s="74" t="s">
        <v>74</v>
      </c>
      <c r="AD3" s="75"/>
      <c r="AE3" s="76" t="s">
        <v>113</v>
      </c>
      <c r="AJ3" s="73" t="s">
        <v>81</v>
      </c>
      <c r="AK3" s="73" t="s">
        <v>87</v>
      </c>
      <c r="AL3" s="73" t="s">
        <v>75</v>
      </c>
      <c r="AN3" s="73" t="s">
        <v>81</v>
      </c>
      <c r="AO3" s="73" t="s">
        <v>88</v>
      </c>
      <c r="AP3" s="73" t="s">
        <v>75</v>
      </c>
      <c r="AR3" s="73" t="s">
        <v>81</v>
      </c>
      <c r="AS3" s="73" t="s">
        <v>87</v>
      </c>
      <c r="AT3" s="73" t="s">
        <v>75</v>
      </c>
      <c r="AV3" s="73" t="s">
        <v>81</v>
      </c>
      <c r="AW3" s="73" t="s">
        <v>88</v>
      </c>
      <c r="AX3" s="73" t="s">
        <v>75</v>
      </c>
    </row>
    <row r="4" spans="2:50" ht="11.45" customHeight="1" x14ac:dyDescent="0.2">
      <c r="B4" s="77">
        <v>1</v>
      </c>
      <c r="C4" s="78">
        <f t="shared" ref="C4:C23" si="0">LARGE($AE$4:$AE$23,B4)</f>
        <v>96</v>
      </c>
      <c r="D4" s="79" t="str">
        <f t="array" ref="D4">INDEX($H$4:$H$23,SMALL(IF($AE$4:$AE$23=C4,ROW($G$4:$G$23)-ROW($J$4)+1),COUNTIF(C$4:C4,C4)))</f>
        <v>CATANZARO</v>
      </c>
      <c r="E4" s="80"/>
      <c r="G4" s="81">
        <f t="shared" ref="G4:G22" si="1">V4+AC4+AD4</f>
        <v>43</v>
      </c>
      <c r="H4" s="111" t="s">
        <v>163</v>
      </c>
      <c r="I4" s="83">
        <f t="shared" ref="I4:N19" si="2">P4+W4</f>
        <v>38</v>
      </c>
      <c r="J4" s="83">
        <f t="shared" si="2"/>
        <v>11</v>
      </c>
      <c r="K4" s="83">
        <f t="shared" si="2"/>
        <v>10</v>
      </c>
      <c r="L4" s="83">
        <f t="shared" si="2"/>
        <v>17</v>
      </c>
      <c r="M4" s="83">
        <f t="shared" si="2"/>
        <v>42</v>
      </c>
      <c r="N4" s="83">
        <f t="shared" si="2"/>
        <v>48</v>
      </c>
      <c r="O4" s="83">
        <f>M4-N4</f>
        <v>-6</v>
      </c>
      <c r="P4" s="84">
        <f>Q4+R4+S4</f>
        <v>19</v>
      </c>
      <c r="Q4" s="84">
        <f t="shared" ref="Q4:Q23" si="3">SUMPRODUCT(--(SQ_CASA=H4),--(RI_CASA&gt;RI_FUORI))</f>
        <v>7</v>
      </c>
      <c r="R4" s="84">
        <f>SUMPRODUCT(--(SQ_CASA=H4),--(RI_CASA=RI_FUORI),--(RI_CASA&lt;&gt;""))</f>
        <v>6</v>
      </c>
      <c r="S4" s="84">
        <f t="shared" ref="S4:S23" si="4">SUMPRODUCT(--(SQ_CASA=H4),--(RI_CASA&lt;RI_FUORI))</f>
        <v>6</v>
      </c>
      <c r="T4" s="84">
        <f t="shared" ref="T4:T23" si="5">SUMIFS(RI_CASA,SQ_CASA,H4)</f>
        <v>19</v>
      </c>
      <c r="U4" s="85">
        <f t="shared" ref="U4:U23" si="6">SUMIFS(RI_FUORI,SQ_CASA,H4)</f>
        <v>15</v>
      </c>
      <c r="V4" s="86">
        <f>Q4*3+R4*1</f>
        <v>27</v>
      </c>
      <c r="W4" s="87">
        <f>X4+Y4+Z4</f>
        <v>19</v>
      </c>
      <c r="X4" s="87">
        <f t="shared" ref="X4:X23" si="7">SUMPRODUCT(--(SQ_FUORI=H4),--(RI_FUORI&gt;RI_CASA))</f>
        <v>4</v>
      </c>
      <c r="Y4" s="87">
        <f t="shared" ref="Y4:Y23" si="8">SUMPRODUCT(--(SQ_FUORI=H4),--(RI_CASA=RI_FUORI),--(RI_FUORI&lt;&gt;""))</f>
        <v>4</v>
      </c>
      <c r="Z4" s="87">
        <f t="shared" ref="Z4:Z23" si="9">SUMPRODUCT(--(SQ_FUORI=H4),--(RI_FUORI&lt;RI_CASA))</f>
        <v>11</v>
      </c>
      <c r="AA4" s="87">
        <f t="shared" ref="AA4:AA23" si="10">SUMIFS(RI_FUORI,SQ_FUORI,H4)</f>
        <v>23</v>
      </c>
      <c r="AB4" s="87">
        <f t="shared" ref="AB4:AB23" si="11">SUMIFS(RI_CASA,SQ_FUORI,H4)</f>
        <v>33</v>
      </c>
      <c r="AC4" s="87">
        <f>X4*3+Y4*1</f>
        <v>16</v>
      </c>
      <c r="AD4" s="88"/>
      <c r="AE4" s="89">
        <f>G4+SUMIFS(Risultati!$H$2:$H$381,Risultati!$B$2:$B$381,H4,Risultati!$H$2:$H$381,0.002)+SUMIFS(Risultati!$H$2:$H$381,Risultati!$E$2:$E$381,H4,Risultati!$H$2:$H$381,0.003)</f>
        <v>43.003</v>
      </c>
      <c r="AJ4" s="77">
        <v>1</v>
      </c>
      <c r="AK4" s="90">
        <f>LARGE($M$4:$M$23,AJ4)</f>
        <v>102</v>
      </c>
      <c r="AL4" s="82" t="str">
        <f t="array" ref="AL4">INDEX($H$4:$H$23,SMALL(IF($M$4:$M$23=AK4,ROW($M$4:$M$23)-ROW($J$4)+1),COUNTIF(AK$4:AK4,AK4)))</f>
        <v>CATANZARO</v>
      </c>
      <c r="AN4" s="77">
        <v>1</v>
      </c>
      <c r="AO4" s="90">
        <f>SMALL($N$4:$N$23,AN4)</f>
        <v>21</v>
      </c>
      <c r="AP4" s="82" t="str">
        <f t="array" ref="AP4">INDEX($H$4:$H$23,SMALL(IF($N$4:$N$23=AO4,ROW($N$4:$N$23)-ROW($J$4)+1),COUNTIF(AO$4:AO4,AO4)))</f>
        <v>CATANZARO</v>
      </c>
      <c r="AR4" s="77">
        <v>1</v>
      </c>
      <c r="AS4" s="90">
        <f>SMALL($M$4:$M$23,AR4)</f>
        <v>25</v>
      </c>
      <c r="AT4" s="82" t="str">
        <f t="array" ref="AT4">INDEX($H$4:$H$23,SMALL(IF($M$4:$M$23=AS4,ROW($M$4:$M$23)-ROW($J$4)+1),COUNTIF(AS$4:AS4,AS4)))</f>
        <v>GELBISON</v>
      </c>
      <c r="AV4" s="77">
        <v>1</v>
      </c>
      <c r="AW4" s="90">
        <f>LARGE($N$4:$N$23,AV4)</f>
        <v>61</v>
      </c>
      <c r="AX4" s="82" t="str">
        <f t="array" ref="AX4">INDEX($H$4:$H$23,SMALL(IF($N$4:$N$23=AW4,ROW($N$4:$N$23)-ROW($J$4)+1),COUNTIF(AW$4:AW4,AW4)))</f>
        <v>GIUGLIANO</v>
      </c>
    </row>
    <row r="5" spans="2:50" ht="11.45" customHeight="1" x14ac:dyDescent="0.2">
      <c r="B5" s="77">
        <v>2</v>
      </c>
      <c r="C5" s="78">
        <f t="shared" si="0"/>
        <v>80</v>
      </c>
      <c r="D5" s="79" t="str">
        <f t="array" ref="D5">INDEX($H$4:$H$23,SMALL(IF($AE$4:$AE$23=C5,ROW($G$4:$G$23)-ROW($J$4)+1),COUNTIF(C$4:C5,C5)))</f>
        <v>CROTONE</v>
      </c>
      <c r="E5" s="80"/>
      <c r="G5" s="81">
        <f t="shared" si="1"/>
        <v>96</v>
      </c>
      <c r="H5" s="111" t="s">
        <v>164</v>
      </c>
      <c r="I5" s="83">
        <f t="shared" si="2"/>
        <v>38</v>
      </c>
      <c r="J5" s="83">
        <f t="shared" ref="J5:J23" si="12">Q5+X5</f>
        <v>30</v>
      </c>
      <c r="K5" s="83">
        <f t="shared" ref="K5:K23" si="13">R5+Y5</f>
        <v>6</v>
      </c>
      <c r="L5" s="83">
        <f t="shared" ref="L5:L23" si="14">S5+Z5</f>
        <v>2</v>
      </c>
      <c r="M5" s="83">
        <f t="shared" ref="M5:M23" si="15">T5+AA5</f>
        <v>102</v>
      </c>
      <c r="N5" s="83">
        <f t="shared" ref="N5:N23" si="16">U5+AB5</f>
        <v>21</v>
      </c>
      <c r="O5" s="83">
        <f t="shared" ref="O5:O23" si="17">M5-N5</f>
        <v>81</v>
      </c>
      <c r="P5" s="84">
        <f t="shared" ref="P5:P23" si="18">Q5+R5+S5</f>
        <v>19</v>
      </c>
      <c r="Q5" s="84">
        <f t="shared" si="3"/>
        <v>18</v>
      </c>
      <c r="R5" s="84">
        <f t="shared" ref="R5:R23" si="19">SUMPRODUCT(--(SQ_CASA=H5),--(RI_CASA=RI_FUORI),--(RI_CASA&lt;&gt;""))</f>
        <v>1</v>
      </c>
      <c r="S5" s="84">
        <f t="shared" si="4"/>
        <v>0</v>
      </c>
      <c r="T5" s="84">
        <f t="shared" si="5"/>
        <v>62</v>
      </c>
      <c r="U5" s="85">
        <f t="shared" si="6"/>
        <v>8</v>
      </c>
      <c r="V5" s="86">
        <f t="shared" ref="V5:V23" si="20">Q5*3+R5*1</f>
        <v>55</v>
      </c>
      <c r="W5" s="87">
        <f t="shared" ref="W5:W23" si="21">X5+Y5+Z5</f>
        <v>19</v>
      </c>
      <c r="X5" s="87">
        <f t="shared" si="7"/>
        <v>12</v>
      </c>
      <c r="Y5" s="87">
        <f t="shared" si="8"/>
        <v>5</v>
      </c>
      <c r="Z5" s="87">
        <f t="shared" si="9"/>
        <v>2</v>
      </c>
      <c r="AA5" s="87">
        <f t="shared" si="10"/>
        <v>40</v>
      </c>
      <c r="AB5" s="87">
        <f t="shared" si="11"/>
        <v>13</v>
      </c>
      <c r="AC5" s="87">
        <f t="shared" ref="AC5:AC23" si="22">X5*3+Y5*1</f>
        <v>41</v>
      </c>
      <c r="AD5" s="88"/>
      <c r="AE5" s="89">
        <f>G5+SUMIFS(Risultati!$H$2:$H$381,Risultati!$B$2:$B$381,H5,Risultati!$H$2:$H$381,0.002)+SUMIFS(Risultati!$H$2:$H$381,Risultati!$E$2:$E$381,H5,Risultati!$H$2:$H$381,0.003)</f>
        <v>96</v>
      </c>
      <c r="AJ5" s="77">
        <v>2</v>
      </c>
      <c r="AK5" s="90">
        <f t="shared" ref="AK5:AK23" si="23">LARGE($M$4:$M$23,AJ5)</f>
        <v>60</v>
      </c>
      <c r="AL5" s="82" t="str">
        <f t="array" ref="AL5">INDEX($H$4:$H$23,SMALL(IF($M$4:$M$23=AK5,ROW($M$4:$M$23)-ROW($J$4)+1),COUNTIF(AK$4:AK5,AK5)))</f>
        <v>FOGGIA</v>
      </c>
      <c r="AN5" s="77">
        <v>2</v>
      </c>
      <c r="AO5" s="90">
        <f t="shared" ref="AO5:AO23" si="24">SMALL($N$4:$N$23,AN5)</f>
        <v>31</v>
      </c>
      <c r="AP5" s="82" t="str">
        <f t="array" ref="AP5">INDEX($H$4:$H$23,SMALL(IF($N$4:$N$23=AO5,ROW($N$4:$N$23)-ROW($J$4)+1),COUNTIF(AO$4:AO5,AO5)))</f>
        <v>CROTONE</v>
      </c>
      <c r="AR5" s="77">
        <v>2</v>
      </c>
      <c r="AS5" s="90">
        <f t="shared" ref="AS5:AS23" si="25">SMALL($M$4:$M$23,AR5)</f>
        <v>26</v>
      </c>
      <c r="AT5" s="82" t="str">
        <f t="array" ref="AT5">INDEX($H$4:$H$23,SMALL(IF($M$4:$M$23=AS5,ROW($M$4:$M$23)-ROW($J$4)+1),COUNTIF(AS$4:AS5,AS5)))</f>
        <v>TARANTO</v>
      </c>
      <c r="AV5" s="77">
        <v>2</v>
      </c>
      <c r="AW5" s="90">
        <f>LARGE($N$4:$N$23,AV5)</f>
        <v>57</v>
      </c>
      <c r="AX5" s="82" t="str">
        <f t="array" ref="AX5">INDEX($H$4:$H$23,SMALL(IF($N$4:$N$23=AW5,ROW($N$4:$N$23)-ROW($J$4)+1),COUNTIF(AW$4:AW5,AW5)))</f>
        <v>POTENZA</v>
      </c>
    </row>
    <row r="6" spans="2:50" ht="11.45" customHeight="1" x14ac:dyDescent="0.2">
      <c r="B6" s="77">
        <v>3</v>
      </c>
      <c r="C6" s="78">
        <f t="shared" si="0"/>
        <v>65</v>
      </c>
      <c r="D6" s="79" t="str">
        <f t="array" ref="D6">INDEX($H$4:$H$23,SMALL(IF($AE$4:$AE$23=C6,ROW($G$4:$G$23)-ROW($J$4)+1),COUNTIF(C$4:C6,C6)))</f>
        <v>PESCARA</v>
      </c>
      <c r="E6" s="80"/>
      <c r="G6" s="81">
        <f t="shared" si="1"/>
        <v>60</v>
      </c>
      <c r="H6" s="111" t="s">
        <v>165</v>
      </c>
      <c r="I6" s="83">
        <f t="shared" si="2"/>
        <v>38</v>
      </c>
      <c r="J6" s="83">
        <f t="shared" si="12"/>
        <v>16</v>
      </c>
      <c r="K6" s="83">
        <f t="shared" si="13"/>
        <v>12</v>
      </c>
      <c r="L6" s="83">
        <f t="shared" si="14"/>
        <v>10</v>
      </c>
      <c r="M6" s="83">
        <f t="shared" si="15"/>
        <v>48</v>
      </c>
      <c r="N6" s="83">
        <f t="shared" si="16"/>
        <v>41</v>
      </c>
      <c r="O6" s="83">
        <f t="shared" si="17"/>
        <v>7</v>
      </c>
      <c r="P6" s="84">
        <f t="shared" si="18"/>
        <v>19</v>
      </c>
      <c r="Q6" s="84">
        <f t="shared" si="3"/>
        <v>12</v>
      </c>
      <c r="R6" s="84">
        <f t="shared" si="19"/>
        <v>4</v>
      </c>
      <c r="S6" s="84">
        <f t="shared" si="4"/>
        <v>3</v>
      </c>
      <c r="T6" s="84">
        <f t="shared" si="5"/>
        <v>33</v>
      </c>
      <c r="U6" s="85">
        <f t="shared" si="6"/>
        <v>16</v>
      </c>
      <c r="V6" s="86">
        <f t="shared" si="20"/>
        <v>40</v>
      </c>
      <c r="W6" s="87">
        <f t="shared" si="21"/>
        <v>19</v>
      </c>
      <c r="X6" s="87">
        <f t="shared" si="7"/>
        <v>4</v>
      </c>
      <c r="Y6" s="87">
        <f t="shared" si="8"/>
        <v>8</v>
      </c>
      <c r="Z6" s="87">
        <f t="shared" si="9"/>
        <v>7</v>
      </c>
      <c r="AA6" s="87">
        <f t="shared" si="10"/>
        <v>15</v>
      </c>
      <c r="AB6" s="87">
        <f t="shared" si="11"/>
        <v>25</v>
      </c>
      <c r="AC6" s="87">
        <f t="shared" si="22"/>
        <v>20</v>
      </c>
      <c r="AD6" s="88"/>
      <c r="AE6" s="89">
        <f>G6+SUMIFS(Risultati!$H$2:$H$381,Risultati!$B$2:$B$381,H6,Risultati!$H$2:$H$381,0.002)+SUMIFS(Risultati!$H$2:$H$381,Risultati!$E$2:$E$381,H6,Risultati!$H$2:$H$381,0.003)</f>
        <v>60</v>
      </c>
      <c r="AJ6" s="77">
        <v>3</v>
      </c>
      <c r="AK6" s="90">
        <f t="shared" si="23"/>
        <v>58</v>
      </c>
      <c r="AL6" s="82" t="str">
        <f t="array" ref="AL6">INDEX($H$4:$H$23,SMALL(IF($M$4:$M$23=AK6,ROW($M$4:$M$23)-ROW($J$4)+1),COUNTIF(AK$4:AK6,AK6)))</f>
        <v>PESCARA</v>
      </c>
      <c r="AN6" s="77">
        <v>3</v>
      </c>
      <c r="AO6" s="90">
        <f t="shared" si="24"/>
        <v>34</v>
      </c>
      <c r="AP6" s="82" t="str">
        <f t="array" ref="AP6">INDEX($H$4:$H$23,SMALL(IF($N$4:$N$23=AO6,ROW($N$4:$N$23)-ROW($J$4)+1),COUNTIF(AO$4:AO6,AO6)))</f>
        <v>PICERNO</v>
      </c>
      <c r="AR6" s="77">
        <v>3</v>
      </c>
      <c r="AS6" s="90">
        <f t="shared" si="25"/>
        <v>29</v>
      </c>
      <c r="AT6" s="82" t="str">
        <f t="array" ref="AT6">INDEX($H$4:$H$23,SMALL(IF($M$4:$M$23=AS6,ROW($M$4:$M$23)-ROW($J$4)+1),COUNTIF(AS$4:AS6,AS6)))</f>
        <v>FIDELIS ANDRIA</v>
      </c>
      <c r="AV6" s="77">
        <v>3</v>
      </c>
      <c r="AW6" s="90">
        <f t="shared" ref="AW6:AW23" si="26">LARGE($N$4:$N$23,AV6)</f>
        <v>56</v>
      </c>
      <c r="AX6" s="82" t="str">
        <f t="array" ref="AX6">INDEX($H$4:$H$23,SMALL(IF($N$4:$N$23=AW6,ROW($N$4:$N$23)-ROW($J$4)+1),COUNTIF(AW$4:AW6,AW6)))</f>
        <v>TURRIS</v>
      </c>
    </row>
    <row r="7" spans="2:50" ht="11.45" customHeight="1" x14ac:dyDescent="0.2">
      <c r="B7" s="77">
        <v>4</v>
      </c>
      <c r="C7" s="78">
        <f t="shared" si="0"/>
        <v>61</v>
      </c>
      <c r="D7" s="79" t="str">
        <f t="array" ref="D7">INDEX($H$4:$H$23,SMALL(IF($AE$4:$AE$23=C7,ROW($G$4:$G$23)-ROW($J$4)+1),COUNTIF(C$4:C7,C7)))</f>
        <v>FOGGIA</v>
      </c>
      <c r="E7" s="80"/>
      <c r="G7" s="81">
        <f t="shared" si="1"/>
        <v>80</v>
      </c>
      <c r="H7" s="111" t="s">
        <v>145</v>
      </c>
      <c r="I7" s="83">
        <f t="shared" si="2"/>
        <v>38</v>
      </c>
      <c r="J7" s="83">
        <f t="shared" si="12"/>
        <v>23</v>
      </c>
      <c r="K7" s="83">
        <f t="shared" si="13"/>
        <v>11</v>
      </c>
      <c r="L7" s="83">
        <f t="shared" si="14"/>
        <v>4</v>
      </c>
      <c r="M7" s="83">
        <f t="shared" si="15"/>
        <v>57</v>
      </c>
      <c r="N7" s="83">
        <f t="shared" si="16"/>
        <v>31</v>
      </c>
      <c r="O7" s="83">
        <f t="shared" si="17"/>
        <v>26</v>
      </c>
      <c r="P7" s="84">
        <f t="shared" si="18"/>
        <v>19</v>
      </c>
      <c r="Q7" s="84">
        <f t="shared" si="3"/>
        <v>13</v>
      </c>
      <c r="R7" s="84">
        <f t="shared" si="19"/>
        <v>5</v>
      </c>
      <c r="S7" s="84">
        <f t="shared" si="4"/>
        <v>1</v>
      </c>
      <c r="T7" s="84">
        <f t="shared" si="5"/>
        <v>25</v>
      </c>
      <c r="U7" s="85">
        <f t="shared" si="6"/>
        <v>8</v>
      </c>
      <c r="V7" s="86">
        <f t="shared" si="20"/>
        <v>44</v>
      </c>
      <c r="W7" s="87">
        <f t="shared" si="21"/>
        <v>19</v>
      </c>
      <c r="X7" s="87">
        <f t="shared" si="7"/>
        <v>10</v>
      </c>
      <c r="Y7" s="87">
        <f t="shared" si="8"/>
        <v>6</v>
      </c>
      <c r="Z7" s="87">
        <f t="shared" si="9"/>
        <v>3</v>
      </c>
      <c r="AA7" s="87">
        <f t="shared" si="10"/>
        <v>32</v>
      </c>
      <c r="AB7" s="87">
        <f t="shared" si="11"/>
        <v>23</v>
      </c>
      <c r="AC7" s="87">
        <f t="shared" si="22"/>
        <v>36</v>
      </c>
      <c r="AD7" s="88"/>
      <c r="AE7" s="89">
        <f>G7+SUMIFS(Risultati!$H$2:$H$381,Risultati!$B$2:$B$381,H7,Risultati!$H$2:$H$381,0.002)+SUMIFS(Risultati!$H$2:$H$381,Risultati!$E$2:$E$381,H7,Risultati!$H$2:$H$381,0.003)</f>
        <v>80</v>
      </c>
      <c r="AJ7" s="77">
        <v>4</v>
      </c>
      <c r="AK7" s="90">
        <f t="shared" si="23"/>
        <v>57</v>
      </c>
      <c r="AL7" s="82" t="str">
        <f t="array" ref="AL7">INDEX($H$4:$H$23,SMALL(IF($M$4:$M$23=AK7,ROW($M$4:$M$23)-ROW($J$4)+1),COUNTIF(AK$4:AK7,AK7)))</f>
        <v>CROTONE</v>
      </c>
      <c r="AN7" s="77">
        <v>4</v>
      </c>
      <c r="AO7" s="90">
        <f t="shared" si="24"/>
        <v>36</v>
      </c>
      <c r="AP7" s="82" t="str">
        <f t="array" ref="AP7">INDEX($H$4:$H$23,SMALL(IF($N$4:$N$23=AO7,ROW($N$4:$N$23)-ROW($J$4)+1),COUNTIF(AO$4:AO7,AO7)))</f>
        <v>TARANTO</v>
      </c>
      <c r="AR7" s="77">
        <v>4</v>
      </c>
      <c r="AS7" s="90">
        <f t="shared" si="25"/>
        <v>31</v>
      </c>
      <c r="AT7" s="82" t="str">
        <f t="array" ref="AT7">INDEX($H$4:$H$23,SMALL(IF($M$4:$M$23=AS7,ROW($M$4:$M$23)-ROW($J$4)+1),COUNTIF(AS$4:AS7,AS7)))</f>
        <v>MESSINA</v>
      </c>
      <c r="AV7" s="77">
        <v>4</v>
      </c>
      <c r="AW7" s="90">
        <f t="shared" si="26"/>
        <v>54</v>
      </c>
      <c r="AX7" s="82" t="str">
        <f t="array" ref="AX7">INDEX($H$4:$H$23,SMALL(IF($N$4:$N$23=AW7,ROW($N$4:$N$23)-ROW($J$4)+1),COUNTIF(AW$4:AW7,AW7)))</f>
        <v>V FRANCAVILLA</v>
      </c>
    </row>
    <row r="8" spans="2:50" ht="11.45" customHeight="1" x14ac:dyDescent="0.2">
      <c r="B8" s="77">
        <v>5</v>
      </c>
      <c r="C8" s="78">
        <f t="shared" si="0"/>
        <v>60</v>
      </c>
      <c r="D8" s="79" t="str">
        <f t="array" ref="D8">INDEX($H$4:$H$23,SMALL(IF($AE$4:$AE$23=C8,ROW($G$4:$G$23)-ROW($J$4)+1),COUNTIF(C$4:C8,C8)))</f>
        <v>CERIGNOLA</v>
      </c>
      <c r="E8" s="80"/>
      <c r="G8" s="81">
        <f t="shared" si="1"/>
        <v>33</v>
      </c>
      <c r="H8" s="111" t="s">
        <v>167</v>
      </c>
      <c r="I8" s="83">
        <f t="shared" si="2"/>
        <v>38</v>
      </c>
      <c r="J8" s="83">
        <f t="shared" si="12"/>
        <v>6</v>
      </c>
      <c r="K8" s="83">
        <f t="shared" si="13"/>
        <v>15</v>
      </c>
      <c r="L8" s="83">
        <f t="shared" si="14"/>
        <v>17</v>
      </c>
      <c r="M8" s="83">
        <f t="shared" si="15"/>
        <v>29</v>
      </c>
      <c r="N8" s="83">
        <f t="shared" si="16"/>
        <v>49</v>
      </c>
      <c r="O8" s="83">
        <f t="shared" si="17"/>
        <v>-20</v>
      </c>
      <c r="P8" s="84">
        <f t="shared" si="18"/>
        <v>19</v>
      </c>
      <c r="Q8" s="84">
        <f t="shared" si="3"/>
        <v>5</v>
      </c>
      <c r="R8" s="84">
        <f t="shared" si="19"/>
        <v>9</v>
      </c>
      <c r="S8" s="84">
        <f t="shared" si="4"/>
        <v>5</v>
      </c>
      <c r="T8" s="84">
        <f t="shared" si="5"/>
        <v>14</v>
      </c>
      <c r="U8" s="85">
        <f t="shared" si="6"/>
        <v>15</v>
      </c>
      <c r="V8" s="86">
        <f t="shared" si="20"/>
        <v>24</v>
      </c>
      <c r="W8" s="87">
        <f t="shared" si="21"/>
        <v>19</v>
      </c>
      <c r="X8" s="87">
        <f t="shared" si="7"/>
        <v>1</v>
      </c>
      <c r="Y8" s="87">
        <f t="shared" si="8"/>
        <v>6</v>
      </c>
      <c r="Z8" s="87">
        <f t="shared" si="9"/>
        <v>12</v>
      </c>
      <c r="AA8" s="87">
        <f t="shared" si="10"/>
        <v>15</v>
      </c>
      <c r="AB8" s="87">
        <f t="shared" si="11"/>
        <v>34</v>
      </c>
      <c r="AC8" s="87">
        <f t="shared" si="22"/>
        <v>9</v>
      </c>
      <c r="AD8" s="88"/>
      <c r="AE8" s="89">
        <f>G8+SUMIFS(Risultati!$H$2:$H$381,Risultati!$B$2:$B$381,H8,Risultati!$H$2:$H$381,0.002)+SUMIFS(Risultati!$H$2:$H$381,Risultati!$E$2:$E$381,H8,Risultati!$H$2:$H$381,0.003)</f>
        <v>33</v>
      </c>
      <c r="AJ8" s="77">
        <v>5</v>
      </c>
      <c r="AK8" s="90">
        <f t="shared" si="23"/>
        <v>51</v>
      </c>
      <c r="AL8" s="82" t="str">
        <f t="array" ref="AL8">INDEX($H$4:$H$23,SMALL(IF($M$4:$M$23=AK8,ROW($M$4:$M$23)-ROW($J$4)+1),COUNTIF(AK$4:AK8,AK8)))</f>
        <v>GIUGLIANO</v>
      </c>
      <c r="AN8" s="77">
        <v>5</v>
      </c>
      <c r="AO8" s="90">
        <f t="shared" si="24"/>
        <v>40</v>
      </c>
      <c r="AP8" s="82" t="str">
        <f t="array" ref="AP8">INDEX($H$4:$H$23,SMALL(IF($N$4:$N$23=AO8,ROW($N$4:$N$23)-ROW($J$4)+1),COUNTIF(AO$4:AO8,AO8)))</f>
        <v>GELBISON</v>
      </c>
      <c r="AR8" s="77">
        <v>5</v>
      </c>
      <c r="AS8" s="90">
        <f t="shared" si="25"/>
        <v>35</v>
      </c>
      <c r="AT8" s="82" t="str">
        <f t="array" ref="AT8">INDEX($H$4:$H$23,SMALL(IF($M$4:$M$23=AS8,ROW($M$4:$M$23)-ROW($J$4)+1),COUNTIF(AS$4:AS8,AS8)))</f>
        <v>VITERBESE</v>
      </c>
      <c r="AV8" s="77">
        <v>5</v>
      </c>
      <c r="AW8" s="90">
        <f t="shared" si="26"/>
        <v>52</v>
      </c>
      <c r="AX8" s="82" t="str">
        <f t="array" ref="AX8">INDEX($H$4:$H$23,SMALL(IF($N$4:$N$23=AW8,ROW($N$4:$N$23)-ROW($J$4)+1),COUNTIF(AW$4:AW8,AW8)))</f>
        <v>VITERBESE</v>
      </c>
    </row>
    <row r="9" spans="2:50" ht="11.45" customHeight="1" x14ac:dyDescent="0.2">
      <c r="B9" s="77">
        <v>6</v>
      </c>
      <c r="C9" s="78">
        <f t="shared" si="0"/>
        <v>59</v>
      </c>
      <c r="D9" s="79" t="str">
        <f t="array" ref="D9">INDEX($H$4:$H$23,SMALL(IF($AE$4:$AE$23=C9,ROW($G$4:$G$23)-ROW($J$4)+1),COUNTIF(C$4:C9,C9)))</f>
        <v>PICERNO</v>
      </c>
      <c r="E9" s="80"/>
      <c r="G9" s="81">
        <f t="shared" si="1"/>
        <v>61</v>
      </c>
      <c r="H9" s="111" t="s">
        <v>166</v>
      </c>
      <c r="I9" s="83">
        <f t="shared" si="2"/>
        <v>38</v>
      </c>
      <c r="J9" s="83">
        <f t="shared" si="12"/>
        <v>18</v>
      </c>
      <c r="K9" s="83">
        <f t="shared" si="13"/>
        <v>7</v>
      </c>
      <c r="L9" s="83">
        <f t="shared" si="14"/>
        <v>13</v>
      </c>
      <c r="M9" s="83">
        <f t="shared" si="15"/>
        <v>60</v>
      </c>
      <c r="N9" s="83">
        <f t="shared" si="16"/>
        <v>44</v>
      </c>
      <c r="O9" s="83">
        <f t="shared" si="17"/>
        <v>16</v>
      </c>
      <c r="P9" s="84">
        <f t="shared" si="18"/>
        <v>19</v>
      </c>
      <c r="Q9" s="84">
        <f t="shared" si="3"/>
        <v>11</v>
      </c>
      <c r="R9" s="84">
        <f t="shared" si="19"/>
        <v>3</v>
      </c>
      <c r="S9" s="84">
        <f t="shared" si="4"/>
        <v>5</v>
      </c>
      <c r="T9" s="84">
        <f t="shared" si="5"/>
        <v>32</v>
      </c>
      <c r="U9" s="85">
        <f t="shared" si="6"/>
        <v>18</v>
      </c>
      <c r="V9" s="86">
        <f t="shared" si="20"/>
        <v>36</v>
      </c>
      <c r="W9" s="87">
        <f t="shared" si="21"/>
        <v>19</v>
      </c>
      <c r="X9" s="87">
        <f t="shared" si="7"/>
        <v>7</v>
      </c>
      <c r="Y9" s="87">
        <f t="shared" si="8"/>
        <v>4</v>
      </c>
      <c r="Z9" s="87">
        <f t="shared" si="9"/>
        <v>8</v>
      </c>
      <c r="AA9" s="87">
        <f t="shared" si="10"/>
        <v>28</v>
      </c>
      <c r="AB9" s="87">
        <f t="shared" si="11"/>
        <v>26</v>
      </c>
      <c r="AC9" s="87">
        <f t="shared" si="22"/>
        <v>25</v>
      </c>
      <c r="AD9" s="88"/>
      <c r="AE9" s="89">
        <f>G9+SUMIFS(Risultati!$H$2:$H$381,Risultati!$B$2:$B$381,H9,Risultati!$H$2:$H$381,0.002)+SUMIFS(Risultati!$H$2:$H$381,Risultati!$E$2:$E$381,H9,Risultati!$H$2:$H$381,0.003)</f>
        <v>61</v>
      </c>
      <c r="AJ9" s="77">
        <v>6</v>
      </c>
      <c r="AK9" s="90">
        <f t="shared" si="23"/>
        <v>49</v>
      </c>
      <c r="AL9" s="82" t="str">
        <f t="array" ref="AL9">INDEX($H$4:$H$23,SMALL(IF($M$4:$M$23=AK9,ROW($M$4:$M$23)-ROW($J$4)+1),COUNTIF(AK$4:AK9,AK9)))</f>
        <v>POTENZA</v>
      </c>
      <c r="AN9" s="77">
        <v>6</v>
      </c>
      <c r="AO9" s="90">
        <f t="shared" si="24"/>
        <v>41</v>
      </c>
      <c r="AP9" s="82" t="str">
        <f t="array" ref="AP9">INDEX($H$4:$H$23,SMALL(IF($N$4:$N$23=AO9,ROW($N$4:$N$23)-ROW($J$4)+1),COUNTIF(AO$4:AO9,AO9)))</f>
        <v>CERIGNOLA</v>
      </c>
      <c r="AR9" s="77">
        <v>6</v>
      </c>
      <c r="AS9" s="90">
        <f t="shared" si="25"/>
        <v>37</v>
      </c>
      <c r="AT9" s="82" t="str">
        <f t="array" ref="AT9">INDEX($H$4:$H$23,SMALL(IF($M$4:$M$23=AS9,ROW($M$4:$M$23)-ROW($J$4)+1),COUNTIF(AS$4:AS9,AS9)))</f>
        <v>JUVE STABIA</v>
      </c>
      <c r="AV9" s="77">
        <v>6</v>
      </c>
      <c r="AW9" s="90">
        <f t="shared" si="26"/>
        <v>49</v>
      </c>
      <c r="AX9" s="82" t="str">
        <f t="array" ref="AX9">INDEX($H$4:$H$23,SMALL(IF($N$4:$N$23=AW9,ROW($N$4:$N$23)-ROW($J$4)+1),COUNTIF(AW$4:AW9,AW9)))</f>
        <v>FIDELIS ANDRIA</v>
      </c>
    </row>
    <row r="10" spans="2:50" ht="11.45" customHeight="1" x14ac:dyDescent="0.2">
      <c r="B10" s="77">
        <v>7</v>
      </c>
      <c r="C10" s="78">
        <f t="shared" si="0"/>
        <v>54</v>
      </c>
      <c r="D10" s="79" t="str">
        <f t="array" ref="D10">INDEX($H$4:$H$23,SMALL(IF($AE$4:$AE$23=C10,ROW($G$4:$G$23)-ROW($J$4)+1),COUNTIF(C$4:C10,C10)))</f>
        <v>MONOPOLI</v>
      </c>
      <c r="E10" s="80"/>
      <c r="G10" s="81">
        <f t="shared" si="1"/>
        <v>36</v>
      </c>
      <c r="H10" s="111" t="s">
        <v>168</v>
      </c>
      <c r="I10" s="83">
        <f t="shared" si="2"/>
        <v>38</v>
      </c>
      <c r="J10" s="83">
        <f t="shared" si="12"/>
        <v>7</v>
      </c>
      <c r="K10" s="83">
        <f t="shared" si="13"/>
        <v>15</v>
      </c>
      <c r="L10" s="83">
        <f t="shared" si="14"/>
        <v>16</v>
      </c>
      <c r="M10" s="83">
        <f t="shared" si="15"/>
        <v>25</v>
      </c>
      <c r="N10" s="83">
        <f t="shared" si="16"/>
        <v>40</v>
      </c>
      <c r="O10" s="83">
        <f t="shared" si="17"/>
        <v>-15</v>
      </c>
      <c r="P10" s="84">
        <f t="shared" si="18"/>
        <v>19</v>
      </c>
      <c r="Q10" s="84">
        <f t="shared" si="3"/>
        <v>4</v>
      </c>
      <c r="R10" s="84">
        <f t="shared" si="19"/>
        <v>7</v>
      </c>
      <c r="S10" s="84">
        <f t="shared" si="4"/>
        <v>8</v>
      </c>
      <c r="T10" s="84">
        <f t="shared" si="5"/>
        <v>15</v>
      </c>
      <c r="U10" s="85">
        <f t="shared" si="6"/>
        <v>21</v>
      </c>
      <c r="V10" s="86">
        <f t="shared" si="20"/>
        <v>19</v>
      </c>
      <c r="W10" s="87">
        <f t="shared" si="21"/>
        <v>19</v>
      </c>
      <c r="X10" s="87">
        <f t="shared" si="7"/>
        <v>3</v>
      </c>
      <c r="Y10" s="87">
        <f t="shared" si="8"/>
        <v>8</v>
      </c>
      <c r="Z10" s="87">
        <f t="shared" si="9"/>
        <v>8</v>
      </c>
      <c r="AA10" s="87">
        <f t="shared" si="10"/>
        <v>10</v>
      </c>
      <c r="AB10" s="87">
        <f t="shared" si="11"/>
        <v>19</v>
      </c>
      <c r="AC10" s="87">
        <f t="shared" si="22"/>
        <v>17</v>
      </c>
      <c r="AD10" s="88"/>
      <c r="AE10" s="89">
        <f>G10+SUMIFS(Risultati!$H$2:$H$381,Risultati!$B$2:$B$381,H10,Risultati!$H$2:$H$381,0.002)+SUMIFS(Risultati!$H$2:$H$381,Risultati!$E$2:$E$381,H10,Risultati!$H$2:$H$381,0.003)</f>
        <v>36</v>
      </c>
      <c r="AJ10" s="77">
        <v>7</v>
      </c>
      <c r="AK10" s="90">
        <f t="shared" si="23"/>
        <v>48</v>
      </c>
      <c r="AL10" s="82" t="str">
        <f t="array" ref="AL10">INDEX($H$4:$H$23,SMALL(IF($M$4:$M$23=AK10,ROW($M$4:$M$23)-ROW($J$4)+1),COUNTIF(AK$4:AK10,AK10)))</f>
        <v>CERIGNOLA</v>
      </c>
      <c r="AN10" s="77">
        <v>7</v>
      </c>
      <c r="AO10" s="90">
        <f t="shared" si="24"/>
        <v>42</v>
      </c>
      <c r="AP10" s="82" t="str">
        <f t="array" ref="AP10">INDEX($H$4:$H$23,SMALL(IF($N$4:$N$23=AO10,ROW($N$4:$N$23)-ROW($J$4)+1),COUNTIF(AO$4:AO10,AO10)))</f>
        <v>PESCARA</v>
      </c>
      <c r="AR10" s="77">
        <v>7</v>
      </c>
      <c r="AS10" s="90">
        <f t="shared" si="25"/>
        <v>39</v>
      </c>
      <c r="AT10" s="82" t="str">
        <f t="array" ref="AT10">INDEX($H$4:$H$23,SMALL(IF($M$4:$M$23=AS10,ROW($M$4:$M$23)-ROW($J$4)+1),COUNTIF(AS$4:AS10,AS10)))</f>
        <v>LATINA</v>
      </c>
      <c r="AV10" s="77">
        <v>7</v>
      </c>
      <c r="AW10" s="90">
        <f t="shared" si="26"/>
        <v>49</v>
      </c>
      <c r="AX10" s="82" t="str">
        <f t="array" ref="AX10">INDEX($H$4:$H$23,SMALL(IF($N$4:$N$23=AW10,ROW($N$4:$N$23)-ROW($J$4)+1),COUNTIF(AW$4:AW10,AW10)))</f>
        <v>JUVE STABIA</v>
      </c>
    </row>
    <row r="11" spans="2:50" ht="11.45" customHeight="1" x14ac:dyDescent="0.2">
      <c r="B11" s="77">
        <v>8</v>
      </c>
      <c r="C11" s="78">
        <f t="shared" si="0"/>
        <v>49</v>
      </c>
      <c r="D11" s="79" t="str">
        <f t="array" ref="D11">INDEX($H$4:$H$23,SMALL(IF($AE$4:$AE$23=C11,ROW($G$4:$G$23)-ROW($J$4)+1),COUNTIF(C$4:C11,C11)))</f>
        <v>LATINA</v>
      </c>
      <c r="E11" s="80"/>
      <c r="G11" s="81">
        <f t="shared" si="1"/>
        <v>46</v>
      </c>
      <c r="H11" s="111" t="s">
        <v>169</v>
      </c>
      <c r="I11" s="83">
        <f t="shared" si="2"/>
        <v>38</v>
      </c>
      <c r="J11" s="83">
        <f t="shared" si="12"/>
        <v>11</v>
      </c>
      <c r="K11" s="83">
        <f t="shared" si="13"/>
        <v>13</v>
      </c>
      <c r="L11" s="83">
        <f t="shared" si="14"/>
        <v>14</v>
      </c>
      <c r="M11" s="83">
        <f t="shared" si="15"/>
        <v>51</v>
      </c>
      <c r="N11" s="83">
        <f t="shared" si="16"/>
        <v>61</v>
      </c>
      <c r="O11" s="83">
        <f t="shared" si="17"/>
        <v>-10</v>
      </c>
      <c r="P11" s="84">
        <f t="shared" si="18"/>
        <v>19</v>
      </c>
      <c r="Q11" s="84">
        <f t="shared" si="3"/>
        <v>7</v>
      </c>
      <c r="R11" s="84">
        <f t="shared" si="19"/>
        <v>7</v>
      </c>
      <c r="S11" s="84">
        <f t="shared" si="4"/>
        <v>5</v>
      </c>
      <c r="T11" s="84">
        <f t="shared" si="5"/>
        <v>32</v>
      </c>
      <c r="U11" s="85">
        <f t="shared" si="6"/>
        <v>31</v>
      </c>
      <c r="V11" s="86">
        <f t="shared" si="20"/>
        <v>28</v>
      </c>
      <c r="W11" s="87">
        <f t="shared" si="21"/>
        <v>19</v>
      </c>
      <c r="X11" s="87">
        <f t="shared" si="7"/>
        <v>4</v>
      </c>
      <c r="Y11" s="87">
        <f t="shared" si="8"/>
        <v>6</v>
      </c>
      <c r="Z11" s="87">
        <f t="shared" si="9"/>
        <v>9</v>
      </c>
      <c r="AA11" s="87">
        <f t="shared" si="10"/>
        <v>19</v>
      </c>
      <c r="AB11" s="87">
        <f t="shared" si="11"/>
        <v>30</v>
      </c>
      <c r="AC11" s="87">
        <f t="shared" si="22"/>
        <v>18</v>
      </c>
      <c r="AD11" s="88"/>
      <c r="AE11" s="89">
        <f>G11+SUMIFS(Risultati!$H$2:$H$381,Risultati!$B$2:$B$381,H11,Risultati!$H$2:$H$381,0.002)+SUMIFS(Risultati!$H$2:$H$381,Risultati!$E$2:$E$381,H11,Risultati!$H$2:$H$381,0.003)</f>
        <v>46.003</v>
      </c>
      <c r="AJ11" s="77">
        <v>8</v>
      </c>
      <c r="AK11" s="90">
        <f t="shared" si="23"/>
        <v>47</v>
      </c>
      <c r="AL11" s="82" t="str">
        <f t="array" ref="AL11">INDEX($H$4:$H$23,SMALL(IF($M$4:$M$23=AK11,ROW($M$4:$M$23)-ROW($J$4)+1),COUNTIF(AK$4:AK11,AK11)))</f>
        <v>V FRANCAVILLA</v>
      </c>
      <c r="AN11" s="77">
        <v>8</v>
      </c>
      <c r="AO11" s="90">
        <f t="shared" si="24"/>
        <v>44</v>
      </c>
      <c r="AP11" s="82" t="str">
        <f t="array" ref="AP11">INDEX($H$4:$H$23,SMALL(IF($N$4:$N$23=AO11,ROW($N$4:$N$23)-ROW($J$4)+1),COUNTIF(AO$4:AO11,AO11)))</f>
        <v>FOGGIA</v>
      </c>
      <c r="AR11" s="77">
        <v>8</v>
      </c>
      <c r="AS11" s="90">
        <f t="shared" si="25"/>
        <v>39</v>
      </c>
      <c r="AT11" s="82" t="str">
        <f t="array" ref="AT11">INDEX($H$4:$H$23,SMALL(IF($M$4:$M$23=AS11,ROW($M$4:$M$23)-ROW($J$4)+1),COUNTIF(AS$4:AS11,AS11)))</f>
        <v>MONTEROSI</v>
      </c>
      <c r="AV11" s="77">
        <v>8</v>
      </c>
      <c r="AW11" s="90">
        <f t="shared" si="26"/>
        <v>48</v>
      </c>
      <c r="AX11" s="82" t="str">
        <f t="array" ref="AX11">INDEX($H$4:$H$23,SMALL(IF($N$4:$N$23=AW11,ROW($N$4:$N$23)-ROW($J$4)+1),COUNTIF(AW$4:AW11,AW11)))</f>
        <v>AVELLINO</v>
      </c>
    </row>
    <row r="12" spans="2:50" ht="11.45" customHeight="1" x14ac:dyDescent="0.2">
      <c r="B12" s="77">
        <v>9</v>
      </c>
      <c r="C12" s="78">
        <f t="shared" si="0"/>
        <v>48</v>
      </c>
      <c r="D12" s="79" t="str">
        <f t="array" ref="D12">INDEX($H$4:$H$23,SMALL(IF($AE$4:$AE$23=C12,ROW($G$4:$G$23)-ROW($J$4)+1),COUNTIF(C$4:C12,C12)))</f>
        <v>POTENZA</v>
      </c>
      <c r="E12" s="80"/>
      <c r="G12" s="81">
        <f t="shared" si="1"/>
        <v>46</v>
      </c>
      <c r="H12" s="111" t="s">
        <v>170</v>
      </c>
      <c r="I12" s="83">
        <f t="shared" si="2"/>
        <v>38</v>
      </c>
      <c r="J12" s="83">
        <f t="shared" si="12"/>
        <v>12</v>
      </c>
      <c r="K12" s="83">
        <f t="shared" si="13"/>
        <v>10</v>
      </c>
      <c r="L12" s="83">
        <f t="shared" si="14"/>
        <v>16</v>
      </c>
      <c r="M12" s="83">
        <f t="shared" si="15"/>
        <v>37</v>
      </c>
      <c r="N12" s="83">
        <f t="shared" si="16"/>
        <v>49</v>
      </c>
      <c r="O12" s="83">
        <f t="shared" si="17"/>
        <v>-12</v>
      </c>
      <c r="P12" s="84">
        <f t="shared" si="18"/>
        <v>19</v>
      </c>
      <c r="Q12" s="84">
        <f t="shared" si="3"/>
        <v>7</v>
      </c>
      <c r="R12" s="84">
        <f t="shared" si="19"/>
        <v>6</v>
      </c>
      <c r="S12" s="84">
        <f t="shared" si="4"/>
        <v>6</v>
      </c>
      <c r="T12" s="84">
        <f>SUMIFS(RI_CASA,SQ_CASA,H12)</f>
        <v>22</v>
      </c>
      <c r="U12" s="85">
        <f t="shared" si="6"/>
        <v>22</v>
      </c>
      <c r="V12" s="86">
        <f t="shared" si="20"/>
        <v>27</v>
      </c>
      <c r="W12" s="87">
        <f t="shared" si="21"/>
        <v>19</v>
      </c>
      <c r="X12" s="87">
        <f t="shared" si="7"/>
        <v>5</v>
      </c>
      <c r="Y12" s="87">
        <f t="shared" si="8"/>
        <v>4</v>
      </c>
      <c r="Z12" s="87">
        <f t="shared" si="9"/>
        <v>10</v>
      </c>
      <c r="AA12" s="87">
        <f t="shared" si="10"/>
        <v>15</v>
      </c>
      <c r="AB12" s="87">
        <f t="shared" si="11"/>
        <v>27</v>
      </c>
      <c r="AC12" s="87">
        <f t="shared" si="22"/>
        <v>19</v>
      </c>
      <c r="AD12" s="88"/>
      <c r="AE12" s="89">
        <f>G12+SUMIFS(Risultati!$H$2:$H$381,Risultati!$B$2:$B$381,H12,Risultati!$H$2:$H$381,0.002)+SUMIFS(Risultati!$H$2:$H$381,Risultati!$E$2:$E$381,H12,Risultati!$H$2:$H$381,0.003)</f>
        <v>46.005000000000003</v>
      </c>
      <c r="AJ12" s="77">
        <v>9</v>
      </c>
      <c r="AK12" s="90">
        <f t="shared" si="23"/>
        <v>46</v>
      </c>
      <c r="AL12" s="82" t="str">
        <f t="array" ref="AL12">INDEX($H$4:$H$23,SMALL(IF($M$4:$M$23=AK12,ROW($M$4:$M$23)-ROW($J$4)+1),COUNTIF(AK$4:AK12,AK12)))</f>
        <v>MONOPOLI</v>
      </c>
      <c r="AN12" s="77">
        <v>9</v>
      </c>
      <c r="AO12" s="90">
        <f t="shared" si="24"/>
        <v>45</v>
      </c>
      <c r="AP12" s="82" t="str">
        <f t="array" ref="AP12">INDEX($H$4:$H$23,SMALL(IF($N$4:$N$23=AO12,ROW($N$4:$N$23)-ROW($J$4)+1),COUNTIF(AO$4:AO12,AO12)))</f>
        <v>MONTEROSI</v>
      </c>
      <c r="AR12" s="77">
        <v>9</v>
      </c>
      <c r="AS12" s="90">
        <f t="shared" si="25"/>
        <v>40</v>
      </c>
      <c r="AT12" s="82" t="str">
        <f t="array" ref="AT12">INDEX($H$4:$H$23,SMALL(IF($M$4:$M$23=AS12,ROW($M$4:$M$23)-ROW($J$4)+1),COUNTIF(AS$4:AS12,AS12)))</f>
        <v>PICERNO</v>
      </c>
      <c r="AV12" s="77">
        <v>9</v>
      </c>
      <c r="AW12" s="90">
        <f t="shared" si="26"/>
        <v>48</v>
      </c>
      <c r="AX12" s="82" t="str">
        <f t="array" ref="AX12">INDEX($H$4:$H$23,SMALL(IF($N$4:$N$23=AW12,ROW($N$4:$N$23)-ROW($J$4)+1),COUNTIF(AW$4:AW12,AW12)))</f>
        <v>MONOPOLI</v>
      </c>
    </row>
    <row r="13" spans="2:50" ht="11.45" customHeight="1" x14ac:dyDescent="0.2">
      <c r="B13" s="77">
        <v>10</v>
      </c>
      <c r="C13" s="78">
        <f t="shared" si="0"/>
        <v>46.005000000000003</v>
      </c>
      <c r="D13" s="79" t="str">
        <f t="array" ref="D13">INDEX($H$4:$H$23,SMALL(IF($AE$4:$AE$23=C13,ROW($G$4:$G$23)-ROW($J$4)+1),COUNTIF(C$4:C13,C13)))</f>
        <v>JUVE STABIA</v>
      </c>
      <c r="E13" s="80"/>
      <c r="G13" s="81">
        <f t="shared" si="1"/>
        <v>49</v>
      </c>
      <c r="H13" s="111" t="s">
        <v>171</v>
      </c>
      <c r="I13" s="83">
        <f t="shared" si="2"/>
        <v>38</v>
      </c>
      <c r="J13" s="83">
        <f t="shared" si="12"/>
        <v>12</v>
      </c>
      <c r="K13" s="83">
        <f t="shared" si="13"/>
        <v>13</v>
      </c>
      <c r="L13" s="83">
        <f t="shared" si="14"/>
        <v>13</v>
      </c>
      <c r="M13" s="83">
        <f t="shared" si="15"/>
        <v>39</v>
      </c>
      <c r="N13" s="83">
        <f t="shared" si="16"/>
        <v>46</v>
      </c>
      <c r="O13" s="83">
        <f t="shared" si="17"/>
        <v>-7</v>
      </c>
      <c r="P13" s="84">
        <f t="shared" si="18"/>
        <v>19</v>
      </c>
      <c r="Q13" s="84">
        <f>SUMPRODUCT(--(SQ_CASA=H13),--(RI_CASA&gt;RI_FUORI))</f>
        <v>8</v>
      </c>
      <c r="R13" s="84">
        <f t="shared" si="19"/>
        <v>6</v>
      </c>
      <c r="S13" s="84">
        <f t="shared" si="4"/>
        <v>5</v>
      </c>
      <c r="T13" s="84">
        <f t="shared" si="5"/>
        <v>17</v>
      </c>
      <c r="U13" s="85">
        <f t="shared" si="6"/>
        <v>18</v>
      </c>
      <c r="V13" s="86">
        <f t="shared" si="20"/>
        <v>30</v>
      </c>
      <c r="W13" s="87">
        <f t="shared" si="21"/>
        <v>19</v>
      </c>
      <c r="X13" s="87">
        <f t="shared" si="7"/>
        <v>4</v>
      </c>
      <c r="Y13" s="87">
        <f t="shared" si="8"/>
        <v>7</v>
      </c>
      <c r="Z13" s="87">
        <f t="shared" si="9"/>
        <v>8</v>
      </c>
      <c r="AA13" s="87">
        <f t="shared" si="10"/>
        <v>22</v>
      </c>
      <c r="AB13" s="87">
        <f t="shared" si="11"/>
        <v>28</v>
      </c>
      <c r="AC13" s="87">
        <f t="shared" si="22"/>
        <v>19</v>
      </c>
      <c r="AD13" s="88"/>
      <c r="AE13" s="89">
        <f>G13+SUMIFS(Risultati!$H$2:$H$381,Risultati!$B$2:$B$381,H13,Risultati!$H$2:$H$381,0.002)+SUMIFS(Risultati!$H$2:$H$381,Risultati!$E$2:$E$381,H13,Risultati!$H$2:$H$381,0.003)</f>
        <v>49</v>
      </c>
      <c r="AJ13" s="77">
        <v>10</v>
      </c>
      <c r="AK13" s="90">
        <f t="shared" si="23"/>
        <v>42</v>
      </c>
      <c r="AL13" s="82" t="str">
        <f t="array" ref="AL13">INDEX($H$4:$H$23,SMALL(IF($M$4:$M$23=AK13,ROW($M$4:$M$23)-ROW($J$4)+1),COUNTIF(AK$4:AK13,AK13)))</f>
        <v>AVELLINO</v>
      </c>
      <c r="AN13" s="77">
        <v>10</v>
      </c>
      <c r="AO13" s="90">
        <f t="shared" si="24"/>
        <v>46</v>
      </c>
      <c r="AP13" s="82" t="str">
        <f t="array" ref="AP13">INDEX($H$4:$H$23,SMALL(IF($N$4:$N$23=AO13,ROW($N$4:$N$23)-ROW($J$4)+1),COUNTIF(AO$4:AO13,AO13)))</f>
        <v>LATINA</v>
      </c>
      <c r="AR13" s="77">
        <v>10</v>
      </c>
      <c r="AS13" s="90">
        <f t="shared" si="25"/>
        <v>40</v>
      </c>
      <c r="AT13" s="82" t="str">
        <f t="array" ref="AT13">INDEX($H$4:$H$23,SMALL(IF($M$4:$M$23=AS13,ROW($M$4:$M$23)-ROW($J$4)+1),COUNTIF(AS$4:AS13,AS13)))</f>
        <v>TURRIS</v>
      </c>
      <c r="AV13" s="77">
        <v>10</v>
      </c>
      <c r="AW13" s="90">
        <f t="shared" si="26"/>
        <v>47</v>
      </c>
      <c r="AX13" s="82" t="str">
        <f t="array" ref="AX13">INDEX($H$4:$H$23,SMALL(IF($N$4:$N$23=AW13,ROW($N$4:$N$23)-ROW($J$4)+1),COUNTIF(AW$4:AW13,AW13)))</f>
        <v>MESSINA</v>
      </c>
    </row>
    <row r="14" spans="2:50" ht="11.45" customHeight="1" x14ac:dyDescent="0.2">
      <c r="B14" s="77">
        <v>11</v>
      </c>
      <c r="C14" s="78">
        <f t="shared" si="0"/>
        <v>46.003</v>
      </c>
      <c r="D14" s="79" t="str">
        <f t="array" ref="D14">INDEX($H$4:$H$23,SMALL(IF($AE$4:$AE$23=C14,ROW($G$4:$G$23)-ROW($J$4)+1),COUNTIF(C$4:C14,C14)))</f>
        <v>GIUGLIANO</v>
      </c>
      <c r="E14" s="80"/>
      <c r="G14" s="81">
        <f t="shared" si="1"/>
        <v>41</v>
      </c>
      <c r="H14" s="111" t="s">
        <v>172</v>
      </c>
      <c r="I14" s="83">
        <f t="shared" si="2"/>
        <v>38</v>
      </c>
      <c r="J14" s="83">
        <f t="shared" si="12"/>
        <v>11</v>
      </c>
      <c r="K14" s="83">
        <f t="shared" si="13"/>
        <v>8</v>
      </c>
      <c r="L14" s="83">
        <f t="shared" si="14"/>
        <v>19</v>
      </c>
      <c r="M14" s="83">
        <f t="shared" si="15"/>
        <v>31</v>
      </c>
      <c r="N14" s="83">
        <f t="shared" si="16"/>
        <v>47</v>
      </c>
      <c r="O14" s="83">
        <f t="shared" si="17"/>
        <v>-16</v>
      </c>
      <c r="P14" s="84">
        <f t="shared" si="18"/>
        <v>19</v>
      </c>
      <c r="Q14" s="84">
        <f t="shared" si="3"/>
        <v>7</v>
      </c>
      <c r="R14" s="84">
        <f t="shared" si="19"/>
        <v>4</v>
      </c>
      <c r="S14" s="84">
        <f t="shared" si="4"/>
        <v>8</v>
      </c>
      <c r="T14" s="84">
        <f t="shared" si="5"/>
        <v>20</v>
      </c>
      <c r="U14" s="85">
        <f t="shared" si="6"/>
        <v>19</v>
      </c>
      <c r="V14" s="86">
        <f t="shared" si="20"/>
        <v>25</v>
      </c>
      <c r="W14" s="87">
        <f t="shared" si="21"/>
        <v>19</v>
      </c>
      <c r="X14" s="87">
        <f t="shared" si="7"/>
        <v>4</v>
      </c>
      <c r="Y14" s="87">
        <f t="shared" si="8"/>
        <v>4</v>
      </c>
      <c r="Z14" s="87">
        <f t="shared" si="9"/>
        <v>11</v>
      </c>
      <c r="AA14" s="87">
        <f t="shared" si="10"/>
        <v>11</v>
      </c>
      <c r="AB14" s="87">
        <f t="shared" si="11"/>
        <v>28</v>
      </c>
      <c r="AC14" s="87">
        <f t="shared" si="22"/>
        <v>16</v>
      </c>
      <c r="AD14" s="88"/>
      <c r="AE14" s="89">
        <f>G14+SUMIFS(Risultati!$H$2:$H$381,Risultati!$B$2:$B$381,H14,Risultati!$H$2:$H$381,0.002)+SUMIFS(Risultati!$H$2:$H$381,Risultati!$E$2:$E$381,H14,Risultati!$H$2:$H$381,0.003)</f>
        <v>41</v>
      </c>
      <c r="AJ14" s="77">
        <v>11</v>
      </c>
      <c r="AK14" s="90">
        <f t="shared" si="23"/>
        <v>40</v>
      </c>
      <c r="AL14" s="82" t="str">
        <f t="array" ref="AL14">INDEX($H$4:$H$23,SMALL(IF($M$4:$M$23=AK14,ROW($M$4:$M$23)-ROW($J$4)+1),COUNTIF(AK$4:AK14,AK14)))</f>
        <v>PICERNO</v>
      </c>
      <c r="AN14" s="77">
        <v>11</v>
      </c>
      <c r="AO14" s="90">
        <f t="shared" si="24"/>
        <v>47</v>
      </c>
      <c r="AP14" s="82" t="str">
        <f t="array" ref="AP14">INDEX($H$4:$H$23,SMALL(IF($N$4:$N$23=AO14,ROW($N$4:$N$23)-ROW($J$4)+1),COUNTIF(AO$4:AO14,AO14)))</f>
        <v>MESSINA</v>
      </c>
      <c r="AR14" s="77">
        <v>11</v>
      </c>
      <c r="AS14" s="90">
        <f t="shared" si="25"/>
        <v>42</v>
      </c>
      <c r="AT14" s="82" t="str">
        <f t="array" ref="AT14">INDEX($H$4:$H$23,SMALL(IF($M$4:$M$23=AS14,ROW($M$4:$M$23)-ROW($J$4)+1),COUNTIF(AS$4:AS14,AS14)))</f>
        <v>AVELLINO</v>
      </c>
      <c r="AV14" s="77">
        <v>11</v>
      </c>
      <c r="AW14" s="90">
        <f t="shared" si="26"/>
        <v>46</v>
      </c>
      <c r="AX14" s="82" t="str">
        <f t="array" ref="AX14">INDEX($H$4:$H$23,SMALL(IF($N$4:$N$23=AW14,ROW($N$4:$N$23)-ROW($J$4)+1),COUNTIF(AW$4:AW14,AW14)))</f>
        <v>LATINA</v>
      </c>
    </row>
    <row r="15" spans="2:50" ht="11.45" customHeight="1" x14ac:dyDescent="0.2">
      <c r="B15" s="77">
        <v>12</v>
      </c>
      <c r="C15" s="78">
        <f t="shared" si="0"/>
        <v>46.002000000000002</v>
      </c>
      <c r="D15" s="79" t="str">
        <f t="array" ref="D15">INDEX($H$4:$H$23,SMALL(IF($AE$4:$AE$23=C15,ROW($G$4:$G$23)-ROW($J$4)+1),COUNTIF(C$4:C15,C15)))</f>
        <v>TARANTO</v>
      </c>
      <c r="E15" s="80"/>
      <c r="G15" s="81">
        <f t="shared" si="1"/>
        <v>54</v>
      </c>
      <c r="H15" s="111" t="s">
        <v>173</v>
      </c>
      <c r="I15" s="83">
        <f t="shared" si="2"/>
        <v>38</v>
      </c>
      <c r="J15" s="83">
        <f t="shared" si="12"/>
        <v>16</v>
      </c>
      <c r="K15" s="83">
        <f t="shared" si="13"/>
        <v>6</v>
      </c>
      <c r="L15" s="83">
        <f t="shared" si="14"/>
        <v>16</v>
      </c>
      <c r="M15" s="83">
        <f t="shared" si="15"/>
        <v>46</v>
      </c>
      <c r="N15" s="83">
        <f t="shared" si="16"/>
        <v>48</v>
      </c>
      <c r="O15" s="83">
        <f t="shared" si="17"/>
        <v>-2</v>
      </c>
      <c r="P15" s="84">
        <f t="shared" si="18"/>
        <v>19</v>
      </c>
      <c r="Q15" s="84">
        <f t="shared" si="3"/>
        <v>11</v>
      </c>
      <c r="R15" s="84">
        <f t="shared" si="19"/>
        <v>0</v>
      </c>
      <c r="S15" s="84">
        <f t="shared" si="4"/>
        <v>8</v>
      </c>
      <c r="T15" s="84">
        <f t="shared" si="5"/>
        <v>28</v>
      </c>
      <c r="U15" s="85">
        <f t="shared" si="6"/>
        <v>22</v>
      </c>
      <c r="V15" s="86">
        <f t="shared" si="20"/>
        <v>33</v>
      </c>
      <c r="W15" s="87">
        <f t="shared" si="21"/>
        <v>19</v>
      </c>
      <c r="X15" s="87">
        <f t="shared" si="7"/>
        <v>5</v>
      </c>
      <c r="Y15" s="87">
        <f t="shared" si="8"/>
        <v>6</v>
      </c>
      <c r="Z15" s="87">
        <f t="shared" si="9"/>
        <v>8</v>
      </c>
      <c r="AA15" s="87">
        <f t="shared" si="10"/>
        <v>18</v>
      </c>
      <c r="AB15" s="87">
        <f t="shared" si="11"/>
        <v>26</v>
      </c>
      <c r="AC15" s="87">
        <f t="shared" si="22"/>
        <v>21</v>
      </c>
      <c r="AD15" s="88"/>
      <c r="AE15" s="89">
        <f>G15+SUMIFS(Risultati!$H$2:$H$381,Risultati!$B$2:$B$381,H15,Risultati!$H$2:$H$381,0.002)+SUMIFS(Risultati!$H$2:$H$381,Risultati!$E$2:$E$381,H15,Risultati!$H$2:$H$381,0.003)</f>
        <v>54</v>
      </c>
      <c r="AJ15" s="77">
        <v>12</v>
      </c>
      <c r="AK15" s="90">
        <f t="shared" si="23"/>
        <v>40</v>
      </c>
      <c r="AL15" s="82" t="str">
        <f t="array" ref="AL15">INDEX($H$4:$H$23,SMALL(IF($M$4:$M$23=AK15,ROW($M$4:$M$23)-ROW($J$4)+1),COUNTIF(AK$4:AK15,AK15)))</f>
        <v>TURRIS</v>
      </c>
      <c r="AN15" s="77">
        <v>12</v>
      </c>
      <c r="AO15" s="90">
        <f t="shared" si="24"/>
        <v>48</v>
      </c>
      <c r="AP15" s="82" t="str">
        <f t="array" ref="AP15">INDEX($H$4:$H$23,SMALL(IF($N$4:$N$23=AO15,ROW($N$4:$N$23)-ROW($J$4)+1),COUNTIF(AO$4:AO15,AO15)))</f>
        <v>AVELLINO</v>
      </c>
      <c r="AR15" s="77">
        <v>12</v>
      </c>
      <c r="AS15" s="90">
        <f t="shared" si="25"/>
        <v>46</v>
      </c>
      <c r="AT15" s="82" t="str">
        <f t="array" ref="AT15">INDEX($H$4:$H$23,SMALL(IF($M$4:$M$23=AS15,ROW($M$4:$M$23)-ROW($J$4)+1),COUNTIF(AS$4:AS15,AS15)))</f>
        <v>MONOPOLI</v>
      </c>
      <c r="AV15" s="77">
        <v>12</v>
      </c>
      <c r="AW15" s="90">
        <f t="shared" si="26"/>
        <v>45</v>
      </c>
      <c r="AX15" s="82" t="str">
        <f t="array" ref="AX15">INDEX($H$4:$H$23,SMALL(IF($N$4:$N$23=AW15,ROW($N$4:$N$23)-ROW($J$4)+1),COUNTIF(AW$4:AW15,AW15)))</f>
        <v>MONTEROSI</v>
      </c>
    </row>
    <row r="16" spans="2:50" ht="11.45" customHeight="1" x14ac:dyDescent="0.2">
      <c r="B16" s="77">
        <v>13</v>
      </c>
      <c r="C16" s="78">
        <f t="shared" si="0"/>
        <v>45</v>
      </c>
      <c r="D16" s="79" t="str">
        <f t="array" ref="D16">INDEX($H$4:$H$23,SMALL(IF($AE$4:$AE$23=C16,ROW($G$4:$G$23)-ROW($J$4)+1),COUNTIF(C$4:C16,C16)))</f>
        <v>V FRANCAVILLA</v>
      </c>
      <c r="E16" s="80"/>
      <c r="G16" s="81">
        <f t="shared" si="1"/>
        <v>42</v>
      </c>
      <c r="H16" s="111" t="s">
        <v>174</v>
      </c>
      <c r="I16" s="83">
        <f t="shared" si="2"/>
        <v>38</v>
      </c>
      <c r="J16" s="83">
        <f t="shared" si="12"/>
        <v>10</v>
      </c>
      <c r="K16" s="83">
        <f t="shared" si="13"/>
        <v>14</v>
      </c>
      <c r="L16" s="83">
        <f t="shared" si="14"/>
        <v>14</v>
      </c>
      <c r="M16" s="83">
        <f t="shared" si="15"/>
        <v>39</v>
      </c>
      <c r="N16" s="83">
        <f t="shared" si="16"/>
        <v>45</v>
      </c>
      <c r="O16" s="83">
        <f t="shared" si="17"/>
        <v>-6</v>
      </c>
      <c r="P16" s="84">
        <f t="shared" si="18"/>
        <v>19</v>
      </c>
      <c r="Q16" s="84">
        <f t="shared" si="3"/>
        <v>3</v>
      </c>
      <c r="R16" s="84">
        <f t="shared" si="19"/>
        <v>12</v>
      </c>
      <c r="S16" s="84">
        <f t="shared" si="4"/>
        <v>4</v>
      </c>
      <c r="T16" s="84">
        <f t="shared" si="5"/>
        <v>18</v>
      </c>
      <c r="U16" s="85">
        <f t="shared" si="6"/>
        <v>18</v>
      </c>
      <c r="V16" s="86">
        <f t="shared" si="20"/>
        <v>21</v>
      </c>
      <c r="W16" s="87">
        <f t="shared" si="21"/>
        <v>19</v>
      </c>
      <c r="X16" s="87">
        <f t="shared" si="7"/>
        <v>7</v>
      </c>
      <c r="Y16" s="87">
        <f t="shared" si="8"/>
        <v>2</v>
      </c>
      <c r="Z16" s="87">
        <f t="shared" si="9"/>
        <v>10</v>
      </c>
      <c r="AA16" s="87">
        <f t="shared" si="10"/>
        <v>21</v>
      </c>
      <c r="AB16" s="87">
        <f t="shared" si="11"/>
        <v>27</v>
      </c>
      <c r="AC16" s="87">
        <f t="shared" si="22"/>
        <v>23</v>
      </c>
      <c r="AD16" s="88">
        <v>-2</v>
      </c>
      <c r="AE16" s="89">
        <f>G16+SUMIFS(Risultati!$H$2:$H$381,Risultati!$B$2:$B$381,H16,Risultati!$H$2:$H$381,0.002)+SUMIFS(Risultati!$H$2:$H$381,Risultati!$E$2:$E$381,H16,Risultati!$H$2:$H$381,0.003)</f>
        <v>42</v>
      </c>
      <c r="AJ16" s="77">
        <v>13</v>
      </c>
      <c r="AK16" s="90">
        <f t="shared" si="23"/>
        <v>39</v>
      </c>
      <c r="AL16" s="82" t="str">
        <f t="array" ref="AL16">INDEX($H$4:$H$23,SMALL(IF($M$4:$M$23=AK16,ROW($M$4:$M$23)-ROW($J$4)+1),COUNTIF(AK$4:AK16,AK16)))</f>
        <v>LATINA</v>
      </c>
      <c r="AN16" s="77">
        <v>13</v>
      </c>
      <c r="AO16" s="90">
        <f t="shared" si="24"/>
        <v>48</v>
      </c>
      <c r="AP16" s="82" t="str">
        <f t="array" ref="AP16">INDEX($H$4:$H$23,SMALL(IF($N$4:$N$23=AO16,ROW($N$4:$N$23)-ROW($J$4)+1),COUNTIF(AO$4:AO16,AO16)))</f>
        <v>MONOPOLI</v>
      </c>
      <c r="AR16" s="77">
        <v>13</v>
      </c>
      <c r="AS16" s="90">
        <f t="shared" si="25"/>
        <v>47</v>
      </c>
      <c r="AT16" s="82" t="str">
        <f t="array" ref="AT16">INDEX($H$4:$H$23,SMALL(IF($M$4:$M$23=AS16,ROW($M$4:$M$23)-ROW($J$4)+1),COUNTIF(AS$4:AS16,AS16)))</f>
        <v>V FRANCAVILLA</v>
      </c>
      <c r="AV16" s="77">
        <v>13</v>
      </c>
      <c r="AW16" s="90">
        <f t="shared" si="26"/>
        <v>44</v>
      </c>
      <c r="AX16" s="82" t="str">
        <f t="array" ref="AX16">INDEX($H$4:$H$23,SMALL(IF($N$4:$N$23=AW16,ROW($N$4:$N$23)-ROW($J$4)+1),COUNTIF(AW$4:AW16,AW16)))</f>
        <v>FOGGIA</v>
      </c>
    </row>
    <row r="17" spans="2:50" ht="11.45" customHeight="1" x14ac:dyDescent="0.2">
      <c r="B17" s="77">
        <v>14</v>
      </c>
      <c r="C17" s="78">
        <f t="shared" si="0"/>
        <v>43.003</v>
      </c>
      <c r="D17" s="79" t="str">
        <f t="array" ref="D17">INDEX($H$4:$H$23,SMALL(IF($AE$4:$AE$23=C17,ROW($G$4:$G$23)-ROW($J$4)+1),COUNTIF(C$4:C17,C17)))</f>
        <v>AVELLINO</v>
      </c>
      <c r="E17" s="80"/>
      <c r="G17" s="81">
        <f t="shared" si="1"/>
        <v>65</v>
      </c>
      <c r="H17" s="111" t="s">
        <v>175</v>
      </c>
      <c r="I17" s="83">
        <f t="shared" si="2"/>
        <v>38</v>
      </c>
      <c r="J17" s="83">
        <f t="shared" si="12"/>
        <v>19</v>
      </c>
      <c r="K17" s="83">
        <f t="shared" si="13"/>
        <v>8</v>
      </c>
      <c r="L17" s="83">
        <f t="shared" si="14"/>
        <v>11</v>
      </c>
      <c r="M17" s="83">
        <f t="shared" si="15"/>
        <v>58</v>
      </c>
      <c r="N17" s="83">
        <f t="shared" si="16"/>
        <v>42</v>
      </c>
      <c r="O17" s="83">
        <f t="shared" si="17"/>
        <v>16</v>
      </c>
      <c r="P17" s="84">
        <f t="shared" si="18"/>
        <v>19</v>
      </c>
      <c r="Q17" s="84">
        <f t="shared" si="3"/>
        <v>10</v>
      </c>
      <c r="R17" s="84">
        <f t="shared" si="19"/>
        <v>4</v>
      </c>
      <c r="S17" s="84">
        <f t="shared" si="4"/>
        <v>5</v>
      </c>
      <c r="T17" s="84">
        <f t="shared" si="5"/>
        <v>31</v>
      </c>
      <c r="U17" s="85">
        <f t="shared" si="6"/>
        <v>22</v>
      </c>
      <c r="V17" s="86">
        <f t="shared" si="20"/>
        <v>34</v>
      </c>
      <c r="W17" s="87">
        <f t="shared" si="21"/>
        <v>19</v>
      </c>
      <c r="X17" s="87">
        <f t="shared" si="7"/>
        <v>9</v>
      </c>
      <c r="Y17" s="87">
        <f t="shared" si="8"/>
        <v>4</v>
      </c>
      <c r="Z17" s="87">
        <f t="shared" si="9"/>
        <v>6</v>
      </c>
      <c r="AA17" s="87">
        <f t="shared" si="10"/>
        <v>27</v>
      </c>
      <c r="AB17" s="87">
        <f t="shared" si="11"/>
        <v>20</v>
      </c>
      <c r="AC17" s="87">
        <f t="shared" si="22"/>
        <v>31</v>
      </c>
      <c r="AD17" s="88"/>
      <c r="AE17" s="89">
        <f>G17+SUMIFS(Risultati!$H$2:$H$381,Risultati!$B$2:$B$381,H17,Risultati!$H$2:$H$381,0.002)+SUMIFS(Risultati!$H$2:$H$381,Risultati!$E$2:$E$381,H17,Risultati!$H$2:$H$381,0.003)</f>
        <v>65</v>
      </c>
      <c r="AJ17" s="77">
        <v>14</v>
      </c>
      <c r="AK17" s="90">
        <f t="shared" si="23"/>
        <v>39</v>
      </c>
      <c r="AL17" s="82" t="str">
        <f t="array" ref="AL17">INDEX($H$4:$H$23,SMALL(IF($M$4:$M$23=AK17,ROW($M$4:$M$23)-ROW($J$4)+1),COUNTIF(AK$4:AK17,AK17)))</f>
        <v>MONTEROSI</v>
      </c>
      <c r="AN17" s="77">
        <v>14</v>
      </c>
      <c r="AO17" s="90">
        <f t="shared" si="24"/>
        <v>49</v>
      </c>
      <c r="AP17" s="82" t="str">
        <f t="array" ref="AP17">INDEX($H$4:$H$23,SMALL(IF($N$4:$N$23=AO17,ROW($N$4:$N$23)-ROW($J$4)+1),COUNTIF(AO$4:AO17,AO17)))</f>
        <v>FIDELIS ANDRIA</v>
      </c>
      <c r="AR17" s="77">
        <v>14</v>
      </c>
      <c r="AS17" s="90">
        <f t="shared" si="25"/>
        <v>48</v>
      </c>
      <c r="AT17" s="82" t="str">
        <f t="array" ref="AT17">INDEX($H$4:$H$23,SMALL(IF($M$4:$M$23=AS17,ROW($M$4:$M$23)-ROW($J$4)+1),COUNTIF(AS$4:AS17,AS17)))</f>
        <v>CERIGNOLA</v>
      </c>
      <c r="AV17" s="77">
        <v>14</v>
      </c>
      <c r="AW17" s="90">
        <f t="shared" si="26"/>
        <v>42</v>
      </c>
      <c r="AX17" s="82" t="str">
        <f t="array" ref="AX17">INDEX($H$4:$H$23,SMALL(IF($N$4:$N$23=AW17,ROW($N$4:$N$23)-ROW($J$4)+1),COUNTIF(AW$4:AW17,AW17)))</f>
        <v>PESCARA</v>
      </c>
    </row>
    <row r="18" spans="2:50" ht="11.45" customHeight="1" x14ac:dyDescent="0.2">
      <c r="B18" s="77">
        <v>15</v>
      </c>
      <c r="C18" s="78">
        <f t="shared" si="0"/>
        <v>43.003</v>
      </c>
      <c r="D18" s="79" t="str">
        <f t="array" ref="D18">INDEX($H$4:$H$23,SMALL(IF($AE$4:$AE$23=C18,ROW($G$4:$G$23)-ROW($J$4)+1),COUNTIF(C$4:C18,C18)))</f>
        <v>TURRIS</v>
      </c>
      <c r="E18" s="80"/>
      <c r="G18" s="81">
        <f t="shared" si="1"/>
        <v>59</v>
      </c>
      <c r="H18" s="111" t="s">
        <v>176</v>
      </c>
      <c r="I18" s="83">
        <f t="shared" si="2"/>
        <v>38</v>
      </c>
      <c r="J18" s="83">
        <f t="shared" si="12"/>
        <v>15</v>
      </c>
      <c r="K18" s="83">
        <f t="shared" si="13"/>
        <v>14</v>
      </c>
      <c r="L18" s="83">
        <f t="shared" si="14"/>
        <v>9</v>
      </c>
      <c r="M18" s="83">
        <f t="shared" si="15"/>
        <v>40</v>
      </c>
      <c r="N18" s="83">
        <f t="shared" si="16"/>
        <v>34</v>
      </c>
      <c r="O18" s="83">
        <f t="shared" si="17"/>
        <v>6</v>
      </c>
      <c r="P18" s="84">
        <f t="shared" si="18"/>
        <v>19</v>
      </c>
      <c r="Q18" s="84">
        <f t="shared" si="3"/>
        <v>9</v>
      </c>
      <c r="R18" s="84">
        <f t="shared" si="19"/>
        <v>6</v>
      </c>
      <c r="S18" s="84">
        <f t="shared" si="4"/>
        <v>4</v>
      </c>
      <c r="T18" s="84">
        <f t="shared" si="5"/>
        <v>22</v>
      </c>
      <c r="U18" s="85">
        <f t="shared" si="6"/>
        <v>15</v>
      </c>
      <c r="V18" s="86">
        <f t="shared" si="20"/>
        <v>33</v>
      </c>
      <c r="W18" s="87">
        <f t="shared" si="21"/>
        <v>19</v>
      </c>
      <c r="X18" s="87">
        <f t="shared" si="7"/>
        <v>6</v>
      </c>
      <c r="Y18" s="87">
        <f t="shared" si="8"/>
        <v>8</v>
      </c>
      <c r="Z18" s="87">
        <f t="shared" si="9"/>
        <v>5</v>
      </c>
      <c r="AA18" s="87">
        <f t="shared" si="10"/>
        <v>18</v>
      </c>
      <c r="AB18" s="87">
        <f t="shared" si="11"/>
        <v>19</v>
      </c>
      <c r="AC18" s="87">
        <f t="shared" si="22"/>
        <v>26</v>
      </c>
      <c r="AD18" s="88"/>
      <c r="AE18" s="89">
        <f>G18+SUMIFS(Risultati!$H$2:$H$381,Risultati!$B$2:$B$381,H18,Risultati!$H$2:$H$381,0.002)+SUMIFS(Risultati!$H$2:$H$381,Risultati!$E$2:$E$381,H18,Risultati!$H$2:$H$381,0.003)</f>
        <v>59</v>
      </c>
      <c r="AJ18" s="77">
        <v>15</v>
      </c>
      <c r="AK18" s="90">
        <f t="shared" si="23"/>
        <v>37</v>
      </c>
      <c r="AL18" s="82" t="str">
        <f t="array" ref="AL18">INDEX($H$4:$H$23,SMALL(IF($M$4:$M$23=AK18,ROW($M$4:$M$23)-ROW($J$4)+1),COUNTIF(AK$4:AK18,AK18)))</f>
        <v>JUVE STABIA</v>
      </c>
      <c r="AN18" s="77">
        <v>15</v>
      </c>
      <c r="AO18" s="90">
        <f t="shared" si="24"/>
        <v>49</v>
      </c>
      <c r="AP18" s="82" t="str">
        <f t="array" ref="AP18">INDEX($H$4:$H$23,SMALL(IF($N$4:$N$23=AO18,ROW($N$4:$N$23)-ROW($J$4)+1),COUNTIF(AO$4:AO18,AO18)))</f>
        <v>JUVE STABIA</v>
      </c>
      <c r="AR18" s="77">
        <v>15</v>
      </c>
      <c r="AS18" s="90">
        <f t="shared" si="25"/>
        <v>49</v>
      </c>
      <c r="AT18" s="82" t="str">
        <f t="array" ref="AT18">INDEX($H$4:$H$23,SMALL(IF($M$4:$M$23=AS18,ROW($M$4:$M$23)-ROW($J$4)+1),COUNTIF(AS$4:AS18,AS18)))</f>
        <v>POTENZA</v>
      </c>
      <c r="AV18" s="77">
        <v>15</v>
      </c>
      <c r="AW18" s="90">
        <f t="shared" si="26"/>
        <v>41</v>
      </c>
      <c r="AX18" s="82" t="str">
        <f t="array" ref="AX18">INDEX($H$4:$H$23,SMALL(IF($N$4:$N$23=AW18,ROW($N$4:$N$23)-ROW($J$4)+1),COUNTIF(AW$4:AW18,AW18)))</f>
        <v>CERIGNOLA</v>
      </c>
    </row>
    <row r="19" spans="2:50" ht="11.45" customHeight="1" x14ac:dyDescent="0.2">
      <c r="B19" s="77">
        <v>16</v>
      </c>
      <c r="C19" s="78">
        <f t="shared" si="0"/>
        <v>42</v>
      </c>
      <c r="D19" s="79" t="str">
        <f t="array" ref="D19">INDEX($H$4:$H$23,SMALL(IF($AE$4:$AE$23=C19,ROW($G$4:$G$23)-ROW($J$4)+1),COUNTIF(C$4:C19,C19)))</f>
        <v>MONTEROSI</v>
      </c>
      <c r="E19" s="80"/>
      <c r="G19" s="81">
        <f t="shared" si="1"/>
        <v>48</v>
      </c>
      <c r="H19" s="111" t="s">
        <v>177</v>
      </c>
      <c r="I19" s="83">
        <f t="shared" si="2"/>
        <v>38</v>
      </c>
      <c r="J19" s="83">
        <f t="shared" si="12"/>
        <v>10</v>
      </c>
      <c r="K19" s="83">
        <f t="shared" si="13"/>
        <v>18</v>
      </c>
      <c r="L19" s="83">
        <f t="shared" si="14"/>
        <v>10</v>
      </c>
      <c r="M19" s="83">
        <f t="shared" si="15"/>
        <v>49</v>
      </c>
      <c r="N19" s="83">
        <f t="shared" si="16"/>
        <v>57</v>
      </c>
      <c r="O19" s="83">
        <f t="shared" si="17"/>
        <v>-8</v>
      </c>
      <c r="P19" s="84">
        <f t="shared" si="18"/>
        <v>19</v>
      </c>
      <c r="Q19" s="84">
        <f t="shared" si="3"/>
        <v>8</v>
      </c>
      <c r="R19" s="84">
        <f t="shared" si="19"/>
        <v>7</v>
      </c>
      <c r="S19" s="84">
        <f t="shared" si="4"/>
        <v>4</v>
      </c>
      <c r="T19" s="84">
        <f t="shared" si="5"/>
        <v>34</v>
      </c>
      <c r="U19" s="85">
        <f t="shared" si="6"/>
        <v>26</v>
      </c>
      <c r="V19" s="86">
        <f t="shared" si="20"/>
        <v>31</v>
      </c>
      <c r="W19" s="87">
        <f t="shared" si="21"/>
        <v>19</v>
      </c>
      <c r="X19" s="87">
        <f t="shared" si="7"/>
        <v>2</v>
      </c>
      <c r="Y19" s="87">
        <f t="shared" si="8"/>
        <v>11</v>
      </c>
      <c r="Z19" s="87">
        <f t="shared" si="9"/>
        <v>6</v>
      </c>
      <c r="AA19" s="87">
        <f t="shared" si="10"/>
        <v>15</v>
      </c>
      <c r="AB19" s="87">
        <f t="shared" si="11"/>
        <v>31</v>
      </c>
      <c r="AC19" s="87">
        <f t="shared" si="22"/>
        <v>17</v>
      </c>
      <c r="AD19" s="88"/>
      <c r="AE19" s="89">
        <f>G19+SUMIFS(Risultati!$H$2:$H$381,Risultati!$B$2:$B$381,H19,Risultati!$H$2:$H$381,0.002)+SUMIFS(Risultati!$H$2:$H$381,Risultati!$E$2:$E$381,H19,Risultati!$H$2:$H$381,0.003)</f>
        <v>48</v>
      </c>
      <c r="AJ19" s="77">
        <v>16</v>
      </c>
      <c r="AK19" s="90">
        <f t="shared" si="23"/>
        <v>35</v>
      </c>
      <c r="AL19" s="82" t="str">
        <f t="array" ref="AL19">INDEX($H$4:$H$23,SMALL(IF($M$4:$M$23=AK19,ROW($M$4:$M$23)-ROW($J$4)+1),COUNTIF(AK$4:AK19,AK19)))</f>
        <v>VITERBESE</v>
      </c>
      <c r="AN19" s="77">
        <v>16</v>
      </c>
      <c r="AO19" s="90">
        <f t="shared" si="24"/>
        <v>52</v>
      </c>
      <c r="AP19" s="82" t="str">
        <f t="array" ref="AP19">INDEX($H$4:$H$23,SMALL(IF($N$4:$N$23=AO19,ROW($N$4:$N$23)-ROW($J$4)+1),COUNTIF(AO$4:AO19,AO19)))</f>
        <v>VITERBESE</v>
      </c>
      <c r="AR19" s="77">
        <v>16</v>
      </c>
      <c r="AS19" s="90">
        <f t="shared" si="25"/>
        <v>51</v>
      </c>
      <c r="AT19" s="82" t="str">
        <f t="array" ref="AT19">INDEX($H$4:$H$23,SMALL(IF($M$4:$M$23=AS19,ROW($M$4:$M$23)-ROW($J$4)+1),COUNTIF(AS$4:AS19,AS19)))</f>
        <v>GIUGLIANO</v>
      </c>
      <c r="AV19" s="77">
        <v>16</v>
      </c>
      <c r="AW19" s="90">
        <f t="shared" si="26"/>
        <v>40</v>
      </c>
      <c r="AX19" s="82" t="str">
        <f t="array" ref="AX19">INDEX($H$4:$H$23,SMALL(IF($N$4:$N$23=AW19,ROW($N$4:$N$23)-ROW($J$4)+1),COUNTIF(AW$4:AW19,AW19)))</f>
        <v>GELBISON</v>
      </c>
    </row>
    <row r="20" spans="2:50" ht="11.45" customHeight="1" x14ac:dyDescent="0.2">
      <c r="B20" s="77">
        <v>17</v>
      </c>
      <c r="C20" s="78">
        <f t="shared" si="0"/>
        <v>41</v>
      </c>
      <c r="D20" s="79" t="str">
        <f t="array" ref="D20">INDEX($H$4:$H$23,SMALL(IF($AE$4:$AE$23=C20,ROW($G$4:$G$23)-ROW($J$4)+1),COUNTIF(C$4:C20,C20)))</f>
        <v>MESSINA</v>
      </c>
      <c r="E20" s="80"/>
      <c r="G20" s="81">
        <f t="shared" si="1"/>
        <v>46</v>
      </c>
      <c r="H20" s="111" t="s">
        <v>179</v>
      </c>
      <c r="I20" s="83">
        <f t="shared" ref="I20:I23" si="27">P20+W20</f>
        <v>38</v>
      </c>
      <c r="J20" s="83">
        <f t="shared" si="12"/>
        <v>11</v>
      </c>
      <c r="K20" s="83">
        <f t="shared" si="13"/>
        <v>13</v>
      </c>
      <c r="L20" s="83">
        <f t="shared" si="14"/>
        <v>14</v>
      </c>
      <c r="M20" s="83">
        <f t="shared" si="15"/>
        <v>26</v>
      </c>
      <c r="N20" s="83">
        <f t="shared" si="16"/>
        <v>36</v>
      </c>
      <c r="O20" s="83">
        <f t="shared" si="17"/>
        <v>-10</v>
      </c>
      <c r="P20" s="84">
        <f t="shared" si="18"/>
        <v>19</v>
      </c>
      <c r="Q20" s="84">
        <f t="shared" si="3"/>
        <v>9</v>
      </c>
      <c r="R20" s="84">
        <f t="shared" si="19"/>
        <v>7</v>
      </c>
      <c r="S20" s="84">
        <f t="shared" si="4"/>
        <v>3</v>
      </c>
      <c r="T20" s="84">
        <f t="shared" si="5"/>
        <v>19</v>
      </c>
      <c r="U20" s="85">
        <f t="shared" si="6"/>
        <v>11</v>
      </c>
      <c r="V20" s="86">
        <f t="shared" si="20"/>
        <v>34</v>
      </c>
      <c r="W20" s="87">
        <f t="shared" si="21"/>
        <v>19</v>
      </c>
      <c r="X20" s="87">
        <f t="shared" si="7"/>
        <v>2</v>
      </c>
      <c r="Y20" s="87">
        <f t="shared" si="8"/>
        <v>6</v>
      </c>
      <c r="Z20" s="87">
        <f t="shared" si="9"/>
        <v>11</v>
      </c>
      <c r="AA20" s="87">
        <f t="shared" si="10"/>
        <v>7</v>
      </c>
      <c r="AB20" s="87">
        <f t="shared" si="11"/>
        <v>25</v>
      </c>
      <c r="AC20" s="87">
        <f t="shared" si="22"/>
        <v>12</v>
      </c>
      <c r="AD20" s="88"/>
      <c r="AE20" s="89">
        <f>G20+SUMIFS(Risultati!$H$2:$H$381,Risultati!$B$2:$B$381,H20,Risultati!$H$2:$H$381,0.002)+SUMIFS(Risultati!$H$2:$H$381,Risultati!$E$2:$E$381,H20,Risultati!$H$2:$H$381,0.003)</f>
        <v>46.002000000000002</v>
      </c>
      <c r="AJ20" s="77">
        <v>17</v>
      </c>
      <c r="AK20" s="90">
        <f t="shared" si="23"/>
        <v>31</v>
      </c>
      <c r="AL20" s="82" t="str">
        <f t="array" ref="AL20">INDEX($H$4:$H$23,SMALL(IF($M$4:$M$23=AK20,ROW($M$4:$M$23)-ROW($J$4)+1),COUNTIF(AK$4:AK20,AK20)))</f>
        <v>MESSINA</v>
      </c>
      <c r="AN20" s="77">
        <v>17</v>
      </c>
      <c r="AO20" s="90">
        <f t="shared" si="24"/>
        <v>54</v>
      </c>
      <c r="AP20" s="82" t="str">
        <f t="array" ref="AP20">INDEX($H$4:$H$23,SMALL(IF($N$4:$N$23=AO20,ROW($N$4:$N$23)-ROW($J$4)+1),COUNTIF(AO$4:AO20,AO20)))</f>
        <v>V FRANCAVILLA</v>
      </c>
      <c r="AR20" s="77">
        <v>17</v>
      </c>
      <c r="AS20" s="90">
        <f t="shared" si="25"/>
        <v>57</v>
      </c>
      <c r="AT20" s="82" t="str">
        <f t="array" ref="AT20">INDEX($H$4:$H$23,SMALL(IF($M$4:$M$23=AS20,ROW($M$4:$M$23)-ROW($J$4)+1),COUNTIF(AS$4:AS20,AS20)))</f>
        <v>CROTONE</v>
      </c>
      <c r="AV20" s="77">
        <v>17</v>
      </c>
      <c r="AW20" s="90">
        <f t="shared" si="26"/>
        <v>36</v>
      </c>
      <c r="AX20" s="82" t="str">
        <f t="array" ref="AX20">INDEX($H$4:$H$23,SMALL(IF($N$4:$N$23=AW20,ROW($N$4:$N$23)-ROW($J$4)+1),COUNTIF(AW$4:AW20,AW20)))</f>
        <v>TARANTO</v>
      </c>
    </row>
    <row r="21" spans="2:50" ht="11.45" customHeight="1" x14ac:dyDescent="0.2">
      <c r="B21" s="77">
        <v>18</v>
      </c>
      <c r="C21" s="78">
        <f t="shared" si="0"/>
        <v>36</v>
      </c>
      <c r="D21" s="79" t="str">
        <f t="array" ref="D21">INDEX($H$4:$H$23,SMALL(IF($AE$4:$AE$23=C21,ROW($G$4:$G$23)-ROW($J$4)+1),COUNTIF(C$4:C21,C21)))</f>
        <v>GELBISON</v>
      </c>
      <c r="E21" s="80"/>
      <c r="G21" s="81">
        <f t="shared" si="1"/>
        <v>43</v>
      </c>
      <c r="H21" s="111" t="s">
        <v>183</v>
      </c>
      <c r="I21" s="83">
        <f t="shared" si="27"/>
        <v>38</v>
      </c>
      <c r="J21" s="83">
        <f t="shared" si="12"/>
        <v>11</v>
      </c>
      <c r="K21" s="83">
        <f t="shared" si="13"/>
        <v>10</v>
      </c>
      <c r="L21" s="83">
        <f t="shared" si="14"/>
        <v>17</v>
      </c>
      <c r="M21" s="83">
        <f t="shared" si="15"/>
        <v>40</v>
      </c>
      <c r="N21" s="83">
        <f t="shared" si="16"/>
        <v>56</v>
      </c>
      <c r="O21" s="83">
        <f t="shared" si="17"/>
        <v>-16</v>
      </c>
      <c r="P21" s="84">
        <f t="shared" si="18"/>
        <v>19</v>
      </c>
      <c r="Q21" s="84">
        <f t="shared" si="3"/>
        <v>6</v>
      </c>
      <c r="R21" s="84">
        <f t="shared" si="19"/>
        <v>6</v>
      </c>
      <c r="S21" s="84">
        <f t="shared" si="4"/>
        <v>7</v>
      </c>
      <c r="T21" s="84">
        <f t="shared" si="5"/>
        <v>24</v>
      </c>
      <c r="U21" s="85">
        <f t="shared" si="6"/>
        <v>28</v>
      </c>
      <c r="V21" s="86">
        <f t="shared" si="20"/>
        <v>24</v>
      </c>
      <c r="W21" s="87">
        <f t="shared" si="21"/>
        <v>19</v>
      </c>
      <c r="X21" s="87">
        <f t="shared" si="7"/>
        <v>5</v>
      </c>
      <c r="Y21" s="87">
        <f t="shared" si="8"/>
        <v>4</v>
      </c>
      <c r="Z21" s="87">
        <f t="shared" si="9"/>
        <v>10</v>
      </c>
      <c r="AA21" s="87">
        <f t="shared" si="10"/>
        <v>16</v>
      </c>
      <c r="AB21" s="87">
        <f t="shared" si="11"/>
        <v>28</v>
      </c>
      <c r="AC21" s="87">
        <f t="shared" si="22"/>
        <v>19</v>
      </c>
      <c r="AD21" s="88"/>
      <c r="AE21" s="89">
        <f>G21+SUMIFS(Risultati!$H$2:$H$381,Risultati!$B$2:$B$381,H21,Risultati!$H$2:$H$381,0.002)+SUMIFS(Risultati!$H$2:$H$381,Risultati!$E$2:$E$381,H21,Risultati!$H$2:$H$381,0.003)</f>
        <v>43.003</v>
      </c>
      <c r="AJ21" s="77">
        <v>18</v>
      </c>
      <c r="AK21" s="90">
        <f t="shared" si="23"/>
        <v>29</v>
      </c>
      <c r="AL21" s="82" t="str">
        <f t="array" ref="AL21">INDEX($H$4:$H$23,SMALL(IF($M$4:$M$23=AK21,ROW($M$4:$M$23)-ROW($J$4)+1),COUNTIF(AK$4:AK21,AK21)))</f>
        <v>FIDELIS ANDRIA</v>
      </c>
      <c r="AN21" s="77">
        <v>18</v>
      </c>
      <c r="AO21" s="90">
        <f t="shared" si="24"/>
        <v>56</v>
      </c>
      <c r="AP21" s="82" t="str">
        <f t="array" ref="AP21">INDEX($H$4:$H$23,SMALL(IF($N$4:$N$23=AO21,ROW($N$4:$N$23)-ROW($J$4)+1),COUNTIF(AO$4:AO21,AO21)))</f>
        <v>TURRIS</v>
      </c>
      <c r="AR21" s="77">
        <v>18</v>
      </c>
      <c r="AS21" s="90">
        <f t="shared" si="25"/>
        <v>58</v>
      </c>
      <c r="AT21" s="82" t="str">
        <f t="array" ref="AT21">INDEX($H$4:$H$23,SMALL(IF($M$4:$M$23=AS21,ROW($M$4:$M$23)-ROW($J$4)+1),COUNTIF(AS$4:AS21,AS21)))</f>
        <v>PESCARA</v>
      </c>
      <c r="AV21" s="77">
        <v>18</v>
      </c>
      <c r="AW21" s="90">
        <f t="shared" si="26"/>
        <v>34</v>
      </c>
      <c r="AX21" s="82" t="str">
        <f t="array" ref="AX21">INDEX($H$4:$H$23,SMALL(IF($N$4:$N$23=AW21,ROW($N$4:$N$23)-ROW($J$4)+1),COUNTIF(AW$4:AW21,AW21)))</f>
        <v>PICERNO</v>
      </c>
    </row>
    <row r="22" spans="2:50" ht="11.45" customHeight="1" x14ac:dyDescent="0.2">
      <c r="B22" s="77">
        <v>19</v>
      </c>
      <c r="C22" s="78">
        <f t="shared" si="0"/>
        <v>33</v>
      </c>
      <c r="D22" s="79" t="str">
        <f t="array" ref="D22">INDEX($H$4:$H$23,SMALL(IF($AE$4:$AE$23=C22,ROW($G$4:$G$23)-ROW($J$4)+1),COUNTIF(C$4:C22,C22)))</f>
        <v>FIDELIS ANDRIA</v>
      </c>
      <c r="E22" s="80"/>
      <c r="G22" s="81">
        <f t="shared" si="1"/>
        <v>33</v>
      </c>
      <c r="H22" s="111" t="s">
        <v>178</v>
      </c>
      <c r="I22" s="83">
        <f t="shared" si="27"/>
        <v>38</v>
      </c>
      <c r="J22" s="83">
        <f t="shared" si="12"/>
        <v>8</v>
      </c>
      <c r="K22" s="83">
        <f t="shared" si="13"/>
        <v>11</v>
      </c>
      <c r="L22" s="83">
        <f t="shared" si="14"/>
        <v>19</v>
      </c>
      <c r="M22" s="83">
        <f t="shared" si="15"/>
        <v>35</v>
      </c>
      <c r="N22" s="83">
        <f t="shared" si="16"/>
        <v>52</v>
      </c>
      <c r="O22" s="83">
        <f t="shared" si="17"/>
        <v>-17</v>
      </c>
      <c r="P22" s="84">
        <f t="shared" si="18"/>
        <v>19</v>
      </c>
      <c r="Q22" s="84">
        <f t="shared" si="3"/>
        <v>5</v>
      </c>
      <c r="R22" s="84">
        <f t="shared" si="19"/>
        <v>7</v>
      </c>
      <c r="S22" s="84">
        <f t="shared" si="4"/>
        <v>7</v>
      </c>
      <c r="T22" s="84">
        <f t="shared" si="5"/>
        <v>21</v>
      </c>
      <c r="U22" s="85">
        <f t="shared" si="6"/>
        <v>26</v>
      </c>
      <c r="V22" s="86">
        <f t="shared" si="20"/>
        <v>22</v>
      </c>
      <c r="W22" s="87">
        <f t="shared" si="21"/>
        <v>19</v>
      </c>
      <c r="X22" s="87">
        <f t="shared" si="7"/>
        <v>3</v>
      </c>
      <c r="Y22" s="87">
        <f t="shared" si="8"/>
        <v>4</v>
      </c>
      <c r="Z22" s="87">
        <f t="shared" si="9"/>
        <v>12</v>
      </c>
      <c r="AA22" s="87">
        <f t="shared" si="10"/>
        <v>14</v>
      </c>
      <c r="AB22" s="87">
        <f t="shared" si="11"/>
        <v>26</v>
      </c>
      <c r="AC22" s="87">
        <f t="shared" si="22"/>
        <v>13</v>
      </c>
      <c r="AD22" s="88">
        <v>-2</v>
      </c>
      <c r="AE22" s="89">
        <f>G22+SUMIFS(Risultati!$H$2:$H$381,Risultati!$B$2:$B$381,H22,Risultati!$H$2:$H$381,0.002)+SUMIFS(Risultati!$H$2:$H$381,Risultati!$E$2:$E$381,H22,Risultati!$H$2:$H$381,0.003)</f>
        <v>33</v>
      </c>
      <c r="AJ22" s="77">
        <v>19</v>
      </c>
      <c r="AK22" s="90">
        <f t="shared" si="23"/>
        <v>26</v>
      </c>
      <c r="AL22" s="82" t="str">
        <f t="array" ref="AL22">INDEX($H$4:$H$23,SMALL(IF($M$4:$M$23=AK22,ROW($M$4:$M$23)-ROW($J$4)+1),COUNTIF(AK$4:AK22,AK22)))</f>
        <v>TARANTO</v>
      </c>
      <c r="AN22" s="77">
        <v>19</v>
      </c>
      <c r="AO22" s="90">
        <f t="shared" si="24"/>
        <v>57</v>
      </c>
      <c r="AP22" s="82" t="str">
        <f t="array" ref="AP22">INDEX($H$4:$H$23,SMALL(IF($N$4:$N$23=AO22,ROW($N$4:$N$23)-ROW($J$4)+1),COUNTIF(AO$4:AO22,AO22)))</f>
        <v>POTENZA</v>
      </c>
      <c r="AR22" s="77">
        <v>19</v>
      </c>
      <c r="AS22" s="90">
        <f t="shared" si="25"/>
        <v>60</v>
      </c>
      <c r="AT22" s="82" t="str">
        <f t="array" ref="AT22">INDEX($H$4:$H$23,SMALL(IF($M$4:$M$23=AS22,ROW($M$4:$M$23)-ROW($J$4)+1),COUNTIF(AS$4:AS22,AS22)))</f>
        <v>FOGGIA</v>
      </c>
      <c r="AV22" s="77">
        <v>19</v>
      </c>
      <c r="AW22" s="90">
        <f t="shared" si="26"/>
        <v>31</v>
      </c>
      <c r="AX22" s="82" t="str">
        <f t="array" ref="AX22">INDEX($H$4:$H$23,SMALL(IF($N$4:$N$23=AW22,ROW($N$4:$N$23)-ROW($J$4)+1),COUNTIF(AW$4:AW22,AW22)))</f>
        <v>CROTONE</v>
      </c>
    </row>
    <row r="23" spans="2:50" ht="11.45" customHeight="1" x14ac:dyDescent="0.2">
      <c r="B23" s="77">
        <v>20</v>
      </c>
      <c r="C23" s="78">
        <f t="shared" si="0"/>
        <v>33</v>
      </c>
      <c r="D23" s="79" t="str">
        <f t="array" ref="D23">INDEX($H$4:$H$23,SMALL(IF($AE$4:$AE$23=C23,ROW($G$4:$G$23)-ROW($J$4)+1),COUNTIF(C$4:C23,C23)))</f>
        <v>VITERBESE</v>
      </c>
      <c r="E23" s="80"/>
      <c r="G23" s="81">
        <f t="shared" ref="G23" si="28">V23+AC23+AD23</f>
        <v>45</v>
      </c>
      <c r="H23" s="82" t="s">
        <v>181</v>
      </c>
      <c r="I23" s="83">
        <f t="shared" si="27"/>
        <v>38</v>
      </c>
      <c r="J23" s="83">
        <f t="shared" si="12"/>
        <v>13</v>
      </c>
      <c r="K23" s="83">
        <f t="shared" si="13"/>
        <v>6</v>
      </c>
      <c r="L23" s="83">
        <f t="shared" si="14"/>
        <v>19</v>
      </c>
      <c r="M23" s="83">
        <f t="shared" si="15"/>
        <v>47</v>
      </c>
      <c r="N23" s="83">
        <f t="shared" si="16"/>
        <v>54</v>
      </c>
      <c r="O23" s="83">
        <f t="shared" si="17"/>
        <v>-7</v>
      </c>
      <c r="P23" s="84">
        <f t="shared" si="18"/>
        <v>19</v>
      </c>
      <c r="Q23" s="84">
        <f t="shared" si="3"/>
        <v>12</v>
      </c>
      <c r="R23" s="84">
        <f t="shared" si="19"/>
        <v>3</v>
      </c>
      <c r="S23" s="84">
        <f t="shared" si="4"/>
        <v>4</v>
      </c>
      <c r="T23" s="84">
        <f t="shared" si="5"/>
        <v>35</v>
      </c>
      <c r="U23" s="85">
        <f t="shared" si="6"/>
        <v>19</v>
      </c>
      <c r="V23" s="86">
        <f t="shared" si="20"/>
        <v>39</v>
      </c>
      <c r="W23" s="87">
        <f t="shared" si="21"/>
        <v>19</v>
      </c>
      <c r="X23" s="87">
        <f t="shared" si="7"/>
        <v>1</v>
      </c>
      <c r="Y23" s="87">
        <f t="shared" si="8"/>
        <v>3</v>
      </c>
      <c r="Z23" s="87">
        <f t="shared" si="9"/>
        <v>15</v>
      </c>
      <c r="AA23" s="87">
        <f t="shared" si="10"/>
        <v>12</v>
      </c>
      <c r="AB23" s="87">
        <f t="shared" si="11"/>
        <v>35</v>
      </c>
      <c r="AC23" s="87">
        <f t="shared" si="22"/>
        <v>6</v>
      </c>
      <c r="AD23" s="88"/>
      <c r="AE23" s="89">
        <f>G23+SUMIFS(Risultati!$H$2:$H$381,Risultati!$B$2:$B$381,H23,Risultati!$H$2:$H$381,0.002)+SUMIFS(Risultati!$H$2:$H$381,Risultati!$E$2:$E$381,H23,Risultati!$H$2:$H$381,0.003)</f>
        <v>45</v>
      </c>
      <c r="AJ23" s="77">
        <v>20</v>
      </c>
      <c r="AK23" s="90">
        <f t="shared" si="23"/>
        <v>25</v>
      </c>
      <c r="AL23" s="82" t="str">
        <f t="array" ref="AL23">INDEX($H$4:$H$23,SMALL(IF($M$4:$M$23=AK23,ROW($M$4:$M$23)-ROW($J$4)+1),COUNTIF(AK$4:AK23,AK23)))</f>
        <v>GELBISON</v>
      </c>
      <c r="AN23" s="77">
        <v>20</v>
      </c>
      <c r="AO23" s="90">
        <f t="shared" si="24"/>
        <v>61</v>
      </c>
      <c r="AP23" s="82" t="str">
        <f t="array" ref="AP23">INDEX($H$4:$H$23,SMALL(IF($N$4:$N$23=AO23,ROW($N$4:$N$23)-ROW($J$4)+1),COUNTIF(AO$4:AO23,AO23)))</f>
        <v>GIUGLIANO</v>
      </c>
      <c r="AR23" s="77">
        <v>20</v>
      </c>
      <c r="AS23" s="90">
        <f t="shared" si="25"/>
        <v>102</v>
      </c>
      <c r="AT23" s="82" t="str">
        <f t="array" ref="AT23">INDEX($H$4:$H$23,SMALL(IF($M$4:$M$23=AS23,ROW($M$4:$M$23)-ROW($J$4)+1),COUNTIF(AS$4:AS23,AS23)))</f>
        <v>CATANZARO</v>
      </c>
      <c r="AV23" s="77">
        <v>20</v>
      </c>
      <c r="AW23" s="90">
        <f t="shared" si="26"/>
        <v>21</v>
      </c>
      <c r="AX23" s="82" t="str">
        <f t="array" ref="AX23">INDEX($H$4:$H$23,SMALL(IF($N$4:$N$23=AW23,ROW($N$4:$N$23)-ROW($J$4)+1),COUNTIF(AW$4:AW23,AW23)))</f>
        <v>CATANZARO</v>
      </c>
    </row>
    <row r="24" spans="2:50" ht="12.75" thickBot="1" x14ac:dyDescent="0.25">
      <c r="AE24" s="91"/>
      <c r="AK24" s="103">
        <f>SUM(AK4:AK23)</f>
        <v>901</v>
      </c>
      <c r="AO24" s="103">
        <f>SUM(AO4:AO23)</f>
        <v>901</v>
      </c>
      <c r="AS24" s="103">
        <f>SUM(AS4:AS23)</f>
        <v>901</v>
      </c>
      <c r="AW24" s="103">
        <f>SUM(AW4:AW23)</f>
        <v>901</v>
      </c>
    </row>
    <row r="25" spans="2:50" ht="16.5" thickBot="1" x14ac:dyDescent="0.25">
      <c r="B25" s="150" t="str">
        <f>AJ2</f>
        <v>MIGLIOR ATTACCO</v>
      </c>
      <c r="C25" s="151"/>
      <c r="D25" s="152"/>
      <c r="G25" s="150" t="str">
        <f>AN2</f>
        <v>MIGLIOR DIFESA</v>
      </c>
      <c r="H25" s="151"/>
      <c r="I25" s="152"/>
      <c r="K25" s="150" t="str">
        <f>AR2</f>
        <v>PEGGIOR ATTACCO</v>
      </c>
      <c r="L25" s="151"/>
      <c r="M25" s="151"/>
      <c r="N25" s="151"/>
      <c r="O25" s="152"/>
      <c r="Q25" s="150" t="str">
        <f>AV2</f>
        <v>PEGGIOR DIFESA</v>
      </c>
      <c r="R25" s="151"/>
      <c r="S25" s="151"/>
      <c r="T25" s="151"/>
      <c r="U25" s="152"/>
      <c r="W25" s="159" t="s">
        <v>132</v>
      </c>
      <c r="X25" s="160"/>
      <c r="Y25" s="160"/>
      <c r="Z25" s="160"/>
      <c r="AA25" s="160"/>
      <c r="AB25" s="160"/>
      <c r="AC25" s="160"/>
      <c r="AD25" s="160"/>
      <c r="AE25" s="161"/>
    </row>
    <row r="26" spans="2:50" ht="12.75" thickBot="1" x14ac:dyDescent="0.25">
      <c r="B26" s="113" t="s">
        <v>123</v>
      </c>
      <c r="C26" s="114" t="str">
        <f>AK3</f>
        <v>GF</v>
      </c>
      <c r="D26" s="115" t="str">
        <f>AL3</f>
        <v>SQUADRA</v>
      </c>
      <c r="G26" s="113" t="s">
        <v>123</v>
      </c>
      <c r="H26" s="114" t="str">
        <f>AO3</f>
        <v>GS</v>
      </c>
      <c r="I26" s="117" t="str">
        <f>AL3</f>
        <v>SQUADRA</v>
      </c>
      <c r="K26" s="113" t="s">
        <v>123</v>
      </c>
      <c r="L26" s="114" t="str">
        <f t="shared" ref="L26:M26" si="29">AS3</f>
        <v>GF</v>
      </c>
      <c r="M26" s="153" t="str">
        <f t="shared" si="29"/>
        <v>SQUADRA</v>
      </c>
      <c r="N26" s="154"/>
      <c r="O26" s="155"/>
      <c r="Q26" s="113" t="s">
        <v>123</v>
      </c>
      <c r="R26" s="114" t="str">
        <f>AW3</f>
        <v>GS</v>
      </c>
      <c r="S26" s="153" t="str">
        <f>AX3</f>
        <v>SQUADRA</v>
      </c>
      <c r="T26" s="154"/>
      <c r="U26" s="155"/>
      <c r="W26" s="119" t="s">
        <v>126</v>
      </c>
      <c r="X26" s="120"/>
      <c r="Y26" s="120"/>
      <c r="Z26" s="120"/>
      <c r="AA26" s="120"/>
      <c r="AB26" s="120"/>
      <c r="AC26" s="120"/>
      <c r="AD26" s="120"/>
      <c r="AE26" s="121"/>
    </row>
    <row r="27" spans="2:50" ht="12" customHeight="1" x14ac:dyDescent="0.2">
      <c r="B27" s="112">
        <f t="shared" ref="B27:B46" si="30">AJ4</f>
        <v>1</v>
      </c>
      <c r="C27" s="112">
        <f t="shared" ref="C27:C46" si="31">AK4</f>
        <v>102</v>
      </c>
      <c r="D27" s="112" t="str">
        <f t="shared" ref="D27:D46" si="32">AL4</f>
        <v>CATANZARO</v>
      </c>
      <c r="G27" s="112">
        <f t="shared" ref="G27:G46" si="33">AN4</f>
        <v>1</v>
      </c>
      <c r="H27" s="116">
        <f t="shared" ref="H27:I46" si="34">AO4</f>
        <v>21</v>
      </c>
      <c r="I27" s="116" t="str">
        <f t="shared" si="34"/>
        <v>CATANZARO</v>
      </c>
      <c r="K27" s="112">
        <f>AR4</f>
        <v>1</v>
      </c>
      <c r="L27" s="112">
        <f>AS4</f>
        <v>25</v>
      </c>
      <c r="M27" s="139" t="str">
        <f t="shared" ref="M27:M42" si="35">AT4</f>
        <v>GELBISON</v>
      </c>
      <c r="N27" s="140"/>
      <c r="O27" s="141"/>
      <c r="Q27" s="112">
        <f t="shared" ref="Q27:Q46" si="36">AV4</f>
        <v>1</v>
      </c>
      <c r="R27" s="112">
        <f t="shared" ref="R27:R46" si="37">AW4</f>
        <v>61</v>
      </c>
      <c r="S27" s="139" t="str">
        <f>AX4</f>
        <v>GIUGLIANO</v>
      </c>
      <c r="T27" s="140"/>
      <c r="U27" s="141"/>
      <c r="W27" s="142" t="str">
        <f>D27</f>
        <v>CATANZARO</v>
      </c>
      <c r="X27" s="143" t="s">
        <v>127</v>
      </c>
      <c r="Y27" s="144"/>
      <c r="Z27" s="144"/>
      <c r="AA27" s="144"/>
      <c r="AB27" s="144"/>
      <c r="AC27" s="144"/>
      <c r="AD27" s="145"/>
      <c r="AE27" s="142">
        <f>C27</f>
        <v>102</v>
      </c>
    </row>
    <row r="28" spans="2:50" ht="12" customHeight="1" x14ac:dyDescent="0.2">
      <c r="B28" s="94">
        <f t="shared" si="30"/>
        <v>2</v>
      </c>
      <c r="C28" s="94">
        <f t="shared" si="31"/>
        <v>60</v>
      </c>
      <c r="D28" s="94" t="str">
        <f t="shared" si="32"/>
        <v>FOGGIA</v>
      </c>
      <c r="G28" s="94">
        <f t="shared" si="33"/>
        <v>2</v>
      </c>
      <c r="H28" s="92">
        <f t="shared" si="34"/>
        <v>31</v>
      </c>
      <c r="I28" s="92" t="str">
        <f t="shared" si="34"/>
        <v>CROTONE</v>
      </c>
      <c r="K28" s="94">
        <f t="shared" ref="K28:K46" si="38">AR5</f>
        <v>2</v>
      </c>
      <c r="L28" s="94">
        <f t="shared" ref="L28:M46" si="39">AS5</f>
        <v>26</v>
      </c>
      <c r="M28" s="156" t="str">
        <f t="shared" si="35"/>
        <v>TARANTO</v>
      </c>
      <c r="N28" s="157"/>
      <c r="O28" s="158"/>
      <c r="Q28" s="94">
        <f t="shared" si="36"/>
        <v>2</v>
      </c>
      <c r="R28" s="94">
        <f t="shared" si="37"/>
        <v>57</v>
      </c>
      <c r="S28" s="156" t="str">
        <f t="shared" ref="S28:S46" si="40">AX5</f>
        <v>POTENZA</v>
      </c>
      <c r="T28" s="157"/>
      <c r="U28" s="158"/>
      <c r="W28" s="142"/>
      <c r="X28" s="143"/>
      <c r="Y28" s="144"/>
      <c r="Z28" s="144"/>
      <c r="AA28" s="144"/>
      <c r="AB28" s="144"/>
      <c r="AC28" s="144"/>
      <c r="AD28" s="145"/>
      <c r="AE28" s="142"/>
    </row>
    <row r="29" spans="2:50" ht="12" customHeight="1" x14ac:dyDescent="0.2">
      <c r="B29" s="94">
        <f t="shared" si="30"/>
        <v>3</v>
      </c>
      <c r="C29" s="94">
        <f t="shared" si="31"/>
        <v>58</v>
      </c>
      <c r="D29" s="94" t="str">
        <f t="shared" si="32"/>
        <v>PESCARA</v>
      </c>
      <c r="G29" s="94">
        <f t="shared" si="33"/>
        <v>3</v>
      </c>
      <c r="H29" s="92">
        <f t="shared" si="34"/>
        <v>34</v>
      </c>
      <c r="I29" s="92" t="str">
        <f t="shared" si="34"/>
        <v>PICERNO</v>
      </c>
      <c r="K29" s="94">
        <f t="shared" si="38"/>
        <v>3</v>
      </c>
      <c r="L29" s="94">
        <f t="shared" si="39"/>
        <v>29</v>
      </c>
      <c r="M29" s="156" t="str">
        <f t="shared" si="35"/>
        <v>FIDELIS ANDRIA</v>
      </c>
      <c r="N29" s="157"/>
      <c r="O29" s="158"/>
      <c r="Q29" s="94">
        <f t="shared" si="36"/>
        <v>3</v>
      </c>
      <c r="R29" s="94">
        <f t="shared" si="37"/>
        <v>56</v>
      </c>
      <c r="S29" s="156" t="str">
        <f t="shared" si="40"/>
        <v>TURRIS</v>
      </c>
      <c r="T29" s="157"/>
      <c r="U29" s="158"/>
      <c r="W29" s="142"/>
      <c r="X29" s="143"/>
      <c r="Y29" s="144"/>
      <c r="Z29" s="144"/>
      <c r="AA29" s="144"/>
      <c r="AB29" s="144"/>
      <c r="AC29" s="144"/>
      <c r="AD29" s="145"/>
      <c r="AE29" s="142"/>
    </row>
    <row r="30" spans="2:50" ht="12" customHeight="1" x14ac:dyDescent="0.2">
      <c r="B30" s="94">
        <f t="shared" si="30"/>
        <v>4</v>
      </c>
      <c r="C30" s="94">
        <f t="shared" si="31"/>
        <v>57</v>
      </c>
      <c r="D30" s="94" t="str">
        <f t="shared" si="32"/>
        <v>CROTONE</v>
      </c>
      <c r="G30" s="94">
        <f t="shared" si="33"/>
        <v>4</v>
      </c>
      <c r="H30" s="92">
        <f t="shared" si="34"/>
        <v>36</v>
      </c>
      <c r="I30" s="92" t="str">
        <f t="shared" si="34"/>
        <v>TARANTO</v>
      </c>
      <c r="K30" s="94">
        <f t="shared" si="38"/>
        <v>4</v>
      </c>
      <c r="L30" s="94">
        <f t="shared" si="39"/>
        <v>31</v>
      </c>
      <c r="M30" s="156" t="str">
        <f t="shared" si="35"/>
        <v>MESSINA</v>
      </c>
      <c r="N30" s="157"/>
      <c r="O30" s="158"/>
      <c r="Q30" s="94">
        <f t="shared" si="36"/>
        <v>4</v>
      </c>
      <c r="R30" s="94">
        <f t="shared" si="37"/>
        <v>54</v>
      </c>
      <c r="S30" s="156" t="str">
        <f t="shared" si="40"/>
        <v>V FRANCAVILLA</v>
      </c>
      <c r="T30" s="157"/>
      <c r="U30" s="158"/>
      <c r="W30" s="135"/>
      <c r="X30" s="139"/>
      <c r="Y30" s="140"/>
      <c r="Z30" s="140"/>
      <c r="AA30" s="140"/>
      <c r="AB30" s="140"/>
      <c r="AC30" s="140"/>
      <c r="AD30" s="141"/>
      <c r="AE30" s="135"/>
    </row>
    <row r="31" spans="2:50" ht="12" customHeight="1" x14ac:dyDescent="0.2">
      <c r="B31" s="94">
        <f t="shared" si="30"/>
        <v>5</v>
      </c>
      <c r="C31" s="94">
        <f t="shared" si="31"/>
        <v>51</v>
      </c>
      <c r="D31" s="94" t="str">
        <f t="shared" si="32"/>
        <v>GIUGLIANO</v>
      </c>
      <c r="G31" s="94">
        <f t="shared" si="33"/>
        <v>5</v>
      </c>
      <c r="H31" s="92">
        <f t="shared" si="34"/>
        <v>40</v>
      </c>
      <c r="I31" s="92" t="str">
        <f t="shared" si="34"/>
        <v>GELBISON</v>
      </c>
      <c r="K31" s="94">
        <f t="shared" si="38"/>
        <v>5</v>
      </c>
      <c r="L31" s="94">
        <f t="shared" si="39"/>
        <v>35</v>
      </c>
      <c r="M31" s="156" t="str">
        <f t="shared" si="35"/>
        <v>VITERBESE</v>
      </c>
      <c r="N31" s="157"/>
      <c r="O31" s="158"/>
      <c r="Q31" s="94">
        <f t="shared" si="36"/>
        <v>5</v>
      </c>
      <c r="R31" s="94">
        <f t="shared" si="37"/>
        <v>52</v>
      </c>
      <c r="S31" s="156" t="str">
        <f t="shared" si="40"/>
        <v>VITERBESE</v>
      </c>
      <c r="T31" s="157"/>
      <c r="U31" s="158"/>
      <c r="W31" s="122" t="s">
        <v>128</v>
      </c>
      <c r="X31" s="123"/>
      <c r="Y31" s="123"/>
      <c r="Z31" s="123"/>
      <c r="AA31" s="123"/>
      <c r="AB31" s="123"/>
      <c r="AC31" s="123"/>
      <c r="AD31" s="123"/>
      <c r="AE31" s="124"/>
    </row>
    <row r="32" spans="2:50" ht="12" customHeight="1" x14ac:dyDescent="0.2">
      <c r="B32" s="94">
        <f t="shared" si="30"/>
        <v>6</v>
      </c>
      <c r="C32" s="94">
        <f t="shared" si="31"/>
        <v>49</v>
      </c>
      <c r="D32" s="94" t="str">
        <f t="shared" si="32"/>
        <v>POTENZA</v>
      </c>
      <c r="G32" s="94">
        <f t="shared" si="33"/>
        <v>6</v>
      </c>
      <c r="H32" s="92">
        <f t="shared" si="34"/>
        <v>41</v>
      </c>
      <c r="I32" s="92" t="str">
        <f t="shared" si="34"/>
        <v>CERIGNOLA</v>
      </c>
      <c r="K32" s="94">
        <f t="shared" si="38"/>
        <v>6</v>
      </c>
      <c r="L32" s="94">
        <f t="shared" si="39"/>
        <v>37</v>
      </c>
      <c r="M32" s="156" t="str">
        <f t="shared" si="35"/>
        <v>JUVE STABIA</v>
      </c>
      <c r="N32" s="157"/>
      <c r="O32" s="158"/>
      <c r="Q32" s="94">
        <f t="shared" si="36"/>
        <v>6</v>
      </c>
      <c r="R32" s="94">
        <f t="shared" si="37"/>
        <v>49</v>
      </c>
      <c r="S32" s="156" t="str">
        <f t="shared" si="40"/>
        <v>FIDELIS ANDRIA</v>
      </c>
      <c r="T32" s="157"/>
      <c r="U32" s="158"/>
      <c r="W32" s="125"/>
      <c r="X32" s="126"/>
      <c r="Y32" s="126"/>
      <c r="Z32" s="126"/>
      <c r="AA32" s="126"/>
      <c r="AB32" s="126"/>
      <c r="AC32" s="126"/>
      <c r="AD32" s="126"/>
      <c r="AE32" s="127"/>
    </row>
    <row r="33" spans="2:32" ht="12" customHeight="1" x14ac:dyDescent="0.2">
      <c r="B33" s="94">
        <f t="shared" si="30"/>
        <v>7</v>
      </c>
      <c r="C33" s="94">
        <f t="shared" si="31"/>
        <v>48</v>
      </c>
      <c r="D33" s="94" t="str">
        <f t="shared" si="32"/>
        <v>CERIGNOLA</v>
      </c>
      <c r="G33" s="94">
        <f t="shared" si="33"/>
        <v>7</v>
      </c>
      <c r="H33" s="92">
        <f t="shared" si="34"/>
        <v>42</v>
      </c>
      <c r="I33" s="92" t="str">
        <f t="shared" si="34"/>
        <v>PESCARA</v>
      </c>
      <c r="K33" s="94">
        <f t="shared" si="38"/>
        <v>7</v>
      </c>
      <c r="L33" s="94">
        <f t="shared" si="39"/>
        <v>39</v>
      </c>
      <c r="M33" s="156" t="str">
        <f t="shared" si="35"/>
        <v>LATINA</v>
      </c>
      <c r="N33" s="157"/>
      <c r="O33" s="158"/>
      <c r="Q33" s="94">
        <f t="shared" si="36"/>
        <v>7</v>
      </c>
      <c r="R33" s="94">
        <f t="shared" si="37"/>
        <v>49</v>
      </c>
      <c r="S33" s="156" t="str">
        <f t="shared" si="40"/>
        <v>JUVE STABIA</v>
      </c>
      <c r="T33" s="157"/>
      <c r="U33" s="158"/>
      <c r="W33" s="136" t="str">
        <f>I27</f>
        <v>CATANZARO</v>
      </c>
      <c r="X33" s="146" t="s">
        <v>130</v>
      </c>
      <c r="Y33" s="146"/>
      <c r="Z33" s="146"/>
      <c r="AA33" s="146"/>
      <c r="AB33" s="146"/>
      <c r="AC33" s="146"/>
      <c r="AD33" s="146"/>
      <c r="AE33" s="134">
        <f>H27</f>
        <v>21</v>
      </c>
    </row>
    <row r="34" spans="2:32" ht="12" customHeight="1" x14ac:dyDescent="0.2">
      <c r="B34" s="94">
        <f t="shared" si="30"/>
        <v>8</v>
      </c>
      <c r="C34" s="94">
        <f t="shared" si="31"/>
        <v>47</v>
      </c>
      <c r="D34" s="94" t="str">
        <f t="shared" si="32"/>
        <v>V FRANCAVILLA</v>
      </c>
      <c r="G34" s="94">
        <f t="shared" si="33"/>
        <v>8</v>
      </c>
      <c r="H34" s="92">
        <f t="shared" si="34"/>
        <v>44</v>
      </c>
      <c r="I34" s="92" t="str">
        <f t="shared" si="34"/>
        <v>FOGGIA</v>
      </c>
      <c r="K34" s="94">
        <f t="shared" si="38"/>
        <v>8</v>
      </c>
      <c r="L34" s="94">
        <f t="shared" si="39"/>
        <v>39</v>
      </c>
      <c r="M34" s="156" t="str">
        <f t="shared" si="35"/>
        <v>MONTEROSI</v>
      </c>
      <c r="N34" s="157"/>
      <c r="O34" s="158"/>
      <c r="Q34" s="94">
        <f t="shared" si="36"/>
        <v>8</v>
      </c>
      <c r="R34" s="94">
        <f t="shared" si="37"/>
        <v>48</v>
      </c>
      <c r="S34" s="156" t="str">
        <f t="shared" si="40"/>
        <v>AVELLINO</v>
      </c>
      <c r="T34" s="157"/>
      <c r="U34" s="158"/>
      <c r="W34" s="143"/>
      <c r="X34" s="146"/>
      <c r="Y34" s="146"/>
      <c r="Z34" s="146"/>
      <c r="AA34" s="146"/>
      <c r="AB34" s="146"/>
      <c r="AC34" s="146"/>
      <c r="AD34" s="146"/>
      <c r="AE34" s="142"/>
    </row>
    <row r="35" spans="2:32" ht="12" customHeight="1" x14ac:dyDescent="0.2">
      <c r="B35" s="94">
        <f t="shared" si="30"/>
        <v>9</v>
      </c>
      <c r="C35" s="94">
        <f t="shared" si="31"/>
        <v>46</v>
      </c>
      <c r="D35" s="94" t="str">
        <f t="shared" si="32"/>
        <v>MONOPOLI</v>
      </c>
      <c r="G35" s="94">
        <f t="shared" si="33"/>
        <v>9</v>
      </c>
      <c r="H35" s="92">
        <f t="shared" si="34"/>
        <v>45</v>
      </c>
      <c r="I35" s="92" t="str">
        <f t="shared" si="34"/>
        <v>MONTEROSI</v>
      </c>
      <c r="K35" s="94">
        <f t="shared" si="38"/>
        <v>9</v>
      </c>
      <c r="L35" s="94">
        <f t="shared" si="39"/>
        <v>40</v>
      </c>
      <c r="M35" s="156" t="str">
        <f t="shared" si="35"/>
        <v>PICERNO</v>
      </c>
      <c r="N35" s="157"/>
      <c r="O35" s="158"/>
      <c r="Q35" s="94">
        <f t="shared" si="36"/>
        <v>9</v>
      </c>
      <c r="R35" s="94">
        <f t="shared" si="37"/>
        <v>48</v>
      </c>
      <c r="S35" s="156" t="str">
        <f t="shared" si="40"/>
        <v>MONOPOLI</v>
      </c>
      <c r="T35" s="157"/>
      <c r="U35" s="158"/>
      <c r="W35" s="143"/>
      <c r="X35" s="146"/>
      <c r="Y35" s="146"/>
      <c r="Z35" s="146"/>
      <c r="AA35" s="146"/>
      <c r="AB35" s="146"/>
      <c r="AC35" s="146"/>
      <c r="AD35" s="146"/>
      <c r="AE35" s="142"/>
    </row>
    <row r="36" spans="2:32" ht="12" customHeight="1" x14ac:dyDescent="0.2">
      <c r="B36" s="94">
        <f t="shared" si="30"/>
        <v>10</v>
      </c>
      <c r="C36" s="94">
        <f t="shared" si="31"/>
        <v>42</v>
      </c>
      <c r="D36" s="94" t="str">
        <f t="shared" si="32"/>
        <v>AVELLINO</v>
      </c>
      <c r="G36" s="94">
        <f t="shared" si="33"/>
        <v>10</v>
      </c>
      <c r="H36" s="92">
        <f t="shared" si="34"/>
        <v>46</v>
      </c>
      <c r="I36" s="92" t="str">
        <f t="shared" si="34"/>
        <v>LATINA</v>
      </c>
      <c r="K36" s="94">
        <f t="shared" si="38"/>
        <v>10</v>
      </c>
      <c r="L36" s="94">
        <f t="shared" si="39"/>
        <v>40</v>
      </c>
      <c r="M36" s="156" t="str">
        <f t="shared" si="35"/>
        <v>TURRIS</v>
      </c>
      <c r="N36" s="157"/>
      <c r="O36" s="158"/>
      <c r="Q36" s="94">
        <f t="shared" si="36"/>
        <v>10</v>
      </c>
      <c r="R36" s="94">
        <f t="shared" si="37"/>
        <v>47</v>
      </c>
      <c r="S36" s="156" t="str">
        <f t="shared" si="40"/>
        <v>MESSINA</v>
      </c>
      <c r="T36" s="157"/>
      <c r="U36" s="158"/>
      <c r="W36" s="139"/>
      <c r="X36" s="146"/>
      <c r="Y36" s="146"/>
      <c r="Z36" s="146"/>
      <c r="AA36" s="146"/>
      <c r="AB36" s="146"/>
      <c r="AC36" s="146"/>
      <c r="AD36" s="146"/>
      <c r="AE36" s="135"/>
    </row>
    <row r="37" spans="2:32" ht="12" customHeight="1" x14ac:dyDescent="0.2">
      <c r="B37" s="94">
        <f t="shared" si="30"/>
        <v>11</v>
      </c>
      <c r="C37" s="94">
        <f t="shared" si="31"/>
        <v>40</v>
      </c>
      <c r="D37" s="94" t="str">
        <f t="shared" si="32"/>
        <v>PICERNO</v>
      </c>
      <c r="G37" s="94">
        <f t="shared" si="33"/>
        <v>11</v>
      </c>
      <c r="H37" s="92">
        <f t="shared" si="34"/>
        <v>47</v>
      </c>
      <c r="I37" s="92" t="str">
        <f t="shared" si="34"/>
        <v>MESSINA</v>
      </c>
      <c r="K37" s="94">
        <f t="shared" si="38"/>
        <v>11</v>
      </c>
      <c r="L37" s="94">
        <f t="shared" si="39"/>
        <v>42</v>
      </c>
      <c r="M37" s="156" t="str">
        <f t="shared" si="35"/>
        <v>AVELLINO</v>
      </c>
      <c r="N37" s="157"/>
      <c r="O37" s="158"/>
      <c r="Q37" s="94">
        <f t="shared" si="36"/>
        <v>11</v>
      </c>
      <c r="R37" s="94">
        <f t="shared" si="37"/>
        <v>46</v>
      </c>
      <c r="S37" s="156" t="str">
        <f t="shared" si="40"/>
        <v>LATINA</v>
      </c>
      <c r="T37" s="157"/>
      <c r="U37" s="158"/>
      <c r="W37" s="128" t="s">
        <v>129</v>
      </c>
      <c r="X37" s="129"/>
      <c r="Y37" s="129"/>
      <c r="Z37" s="129"/>
      <c r="AA37" s="129"/>
      <c r="AB37" s="129"/>
      <c r="AC37" s="129"/>
      <c r="AD37" s="129"/>
      <c r="AE37" s="130"/>
    </row>
    <row r="38" spans="2:32" ht="12" customHeight="1" x14ac:dyDescent="0.2">
      <c r="B38" s="94">
        <f t="shared" si="30"/>
        <v>12</v>
      </c>
      <c r="C38" s="94">
        <f t="shared" si="31"/>
        <v>40</v>
      </c>
      <c r="D38" s="94" t="str">
        <f t="shared" si="32"/>
        <v>TURRIS</v>
      </c>
      <c r="G38" s="94">
        <f t="shared" si="33"/>
        <v>12</v>
      </c>
      <c r="H38" s="92">
        <f t="shared" si="34"/>
        <v>48</v>
      </c>
      <c r="I38" s="92" t="str">
        <f t="shared" si="34"/>
        <v>AVELLINO</v>
      </c>
      <c r="K38" s="94">
        <f t="shared" si="38"/>
        <v>12</v>
      </c>
      <c r="L38" s="94">
        <f t="shared" si="39"/>
        <v>46</v>
      </c>
      <c r="M38" s="156" t="str">
        <f t="shared" si="35"/>
        <v>MONOPOLI</v>
      </c>
      <c r="N38" s="157"/>
      <c r="O38" s="158"/>
      <c r="Q38" s="94">
        <f t="shared" si="36"/>
        <v>12</v>
      </c>
      <c r="R38" s="94">
        <f t="shared" si="37"/>
        <v>45</v>
      </c>
      <c r="S38" s="156" t="str">
        <f t="shared" si="40"/>
        <v>MONTEROSI</v>
      </c>
      <c r="T38" s="157"/>
      <c r="U38" s="158"/>
      <c r="W38" s="131"/>
      <c r="X38" s="132"/>
      <c r="Y38" s="132"/>
      <c r="Z38" s="132"/>
      <c r="AA38" s="132"/>
      <c r="AB38" s="132"/>
      <c r="AC38" s="132"/>
      <c r="AD38" s="132"/>
      <c r="AE38" s="133"/>
    </row>
    <row r="39" spans="2:32" ht="12" customHeight="1" x14ac:dyDescent="0.2">
      <c r="B39" s="94">
        <f t="shared" si="30"/>
        <v>13</v>
      </c>
      <c r="C39" s="94">
        <f t="shared" si="31"/>
        <v>39</v>
      </c>
      <c r="D39" s="94" t="str">
        <f t="shared" si="32"/>
        <v>LATINA</v>
      </c>
      <c r="G39" s="94">
        <f t="shared" si="33"/>
        <v>13</v>
      </c>
      <c r="H39" s="92">
        <f t="shared" si="34"/>
        <v>48</v>
      </c>
      <c r="I39" s="92" t="str">
        <f t="shared" si="34"/>
        <v>MONOPOLI</v>
      </c>
      <c r="K39" s="94">
        <f t="shared" si="38"/>
        <v>13</v>
      </c>
      <c r="L39" s="94">
        <f t="shared" si="39"/>
        <v>47</v>
      </c>
      <c r="M39" s="156" t="str">
        <f t="shared" si="35"/>
        <v>V FRANCAVILLA</v>
      </c>
      <c r="N39" s="157"/>
      <c r="O39" s="158"/>
      <c r="Q39" s="94">
        <f t="shared" si="36"/>
        <v>13</v>
      </c>
      <c r="R39" s="94">
        <f t="shared" si="37"/>
        <v>44</v>
      </c>
      <c r="S39" s="156" t="str">
        <f t="shared" si="40"/>
        <v>FOGGIA</v>
      </c>
      <c r="T39" s="157"/>
      <c r="U39" s="158"/>
      <c r="W39" s="134" t="str">
        <f>M27</f>
        <v>GELBISON</v>
      </c>
      <c r="X39" s="136" t="s">
        <v>127</v>
      </c>
      <c r="Y39" s="137"/>
      <c r="Z39" s="137"/>
      <c r="AA39" s="137"/>
      <c r="AB39" s="137"/>
      <c r="AC39" s="137"/>
      <c r="AD39" s="138"/>
      <c r="AE39" s="134">
        <f>L27</f>
        <v>25</v>
      </c>
    </row>
    <row r="40" spans="2:32" ht="12" customHeight="1" x14ac:dyDescent="0.2">
      <c r="B40" s="94">
        <f t="shared" si="30"/>
        <v>14</v>
      </c>
      <c r="C40" s="94">
        <f t="shared" si="31"/>
        <v>39</v>
      </c>
      <c r="D40" s="94" t="str">
        <f t="shared" si="32"/>
        <v>MONTEROSI</v>
      </c>
      <c r="G40" s="94">
        <f t="shared" si="33"/>
        <v>14</v>
      </c>
      <c r="H40" s="92">
        <f t="shared" si="34"/>
        <v>49</v>
      </c>
      <c r="I40" s="92" t="str">
        <f t="shared" si="34"/>
        <v>FIDELIS ANDRIA</v>
      </c>
      <c r="K40" s="94">
        <f t="shared" si="38"/>
        <v>14</v>
      </c>
      <c r="L40" s="94">
        <f t="shared" si="39"/>
        <v>48</v>
      </c>
      <c r="M40" s="156" t="str">
        <f t="shared" si="35"/>
        <v>CERIGNOLA</v>
      </c>
      <c r="N40" s="157"/>
      <c r="O40" s="158"/>
      <c r="Q40" s="94">
        <f t="shared" si="36"/>
        <v>14</v>
      </c>
      <c r="R40" s="94">
        <f t="shared" si="37"/>
        <v>42</v>
      </c>
      <c r="S40" s="156" t="str">
        <f t="shared" si="40"/>
        <v>PESCARA</v>
      </c>
      <c r="T40" s="157"/>
      <c r="U40" s="158"/>
      <c r="W40" s="135"/>
      <c r="X40" s="139"/>
      <c r="Y40" s="140"/>
      <c r="Z40" s="140"/>
      <c r="AA40" s="140"/>
      <c r="AB40" s="140"/>
      <c r="AC40" s="140"/>
      <c r="AD40" s="141"/>
      <c r="AE40" s="135"/>
    </row>
    <row r="41" spans="2:32" ht="12" customHeight="1" x14ac:dyDescent="0.2">
      <c r="B41" s="94">
        <f t="shared" si="30"/>
        <v>15</v>
      </c>
      <c r="C41" s="94">
        <f t="shared" si="31"/>
        <v>37</v>
      </c>
      <c r="D41" s="94" t="str">
        <f t="shared" si="32"/>
        <v>JUVE STABIA</v>
      </c>
      <c r="G41" s="94">
        <f t="shared" si="33"/>
        <v>15</v>
      </c>
      <c r="H41" s="92">
        <f t="shared" si="34"/>
        <v>49</v>
      </c>
      <c r="I41" s="92" t="str">
        <f t="shared" si="34"/>
        <v>JUVE STABIA</v>
      </c>
      <c r="K41" s="94">
        <f t="shared" si="38"/>
        <v>15</v>
      </c>
      <c r="L41" s="94">
        <f t="shared" si="39"/>
        <v>49</v>
      </c>
      <c r="M41" s="156" t="str">
        <f t="shared" si="35"/>
        <v>POTENZA</v>
      </c>
      <c r="N41" s="157"/>
      <c r="O41" s="158"/>
      <c r="Q41" s="94">
        <f t="shared" si="36"/>
        <v>15</v>
      </c>
      <c r="R41" s="94">
        <f t="shared" si="37"/>
        <v>41</v>
      </c>
      <c r="S41" s="156" t="str">
        <f t="shared" si="40"/>
        <v>CERIGNOLA</v>
      </c>
      <c r="T41" s="157"/>
      <c r="U41" s="158"/>
      <c r="W41" s="147" t="s">
        <v>131</v>
      </c>
      <c r="X41" s="148"/>
      <c r="Y41" s="148"/>
      <c r="Z41" s="148"/>
      <c r="AA41" s="148"/>
      <c r="AB41" s="148"/>
      <c r="AC41" s="148"/>
      <c r="AD41" s="148"/>
      <c r="AE41" s="149"/>
    </row>
    <row r="42" spans="2:32" ht="12" customHeight="1" x14ac:dyDescent="0.2">
      <c r="B42" s="94">
        <f t="shared" si="30"/>
        <v>16</v>
      </c>
      <c r="C42" s="94">
        <f t="shared" si="31"/>
        <v>35</v>
      </c>
      <c r="D42" s="94" t="str">
        <f t="shared" si="32"/>
        <v>VITERBESE</v>
      </c>
      <c r="G42" s="94">
        <f t="shared" si="33"/>
        <v>16</v>
      </c>
      <c r="H42" s="92">
        <f t="shared" si="34"/>
        <v>52</v>
      </c>
      <c r="I42" s="92" t="str">
        <f t="shared" si="34"/>
        <v>VITERBESE</v>
      </c>
      <c r="K42" s="94">
        <f t="shared" si="38"/>
        <v>16</v>
      </c>
      <c r="L42" s="94">
        <f t="shared" si="39"/>
        <v>51</v>
      </c>
      <c r="M42" s="156" t="str">
        <f t="shared" si="35"/>
        <v>GIUGLIANO</v>
      </c>
      <c r="N42" s="157"/>
      <c r="O42" s="158"/>
      <c r="Q42" s="94">
        <f t="shared" si="36"/>
        <v>16</v>
      </c>
      <c r="R42" s="94">
        <f t="shared" si="37"/>
        <v>40</v>
      </c>
      <c r="S42" s="156" t="str">
        <f t="shared" si="40"/>
        <v>GELBISON</v>
      </c>
      <c r="T42" s="157"/>
      <c r="U42" s="158"/>
      <c r="W42" s="136" t="str">
        <f>S27</f>
        <v>GIUGLIANO</v>
      </c>
      <c r="X42" s="146" t="s">
        <v>130</v>
      </c>
      <c r="Y42" s="146"/>
      <c r="Z42" s="146"/>
      <c r="AA42" s="146"/>
      <c r="AB42" s="146"/>
      <c r="AC42" s="146"/>
      <c r="AD42" s="146"/>
      <c r="AE42" s="134">
        <f>R27</f>
        <v>61</v>
      </c>
    </row>
    <row r="43" spans="2:32" ht="12" customHeight="1" x14ac:dyDescent="0.2">
      <c r="B43" s="94">
        <f t="shared" si="30"/>
        <v>17</v>
      </c>
      <c r="C43" s="94">
        <f t="shared" si="31"/>
        <v>31</v>
      </c>
      <c r="D43" s="94" t="str">
        <f t="shared" si="32"/>
        <v>MESSINA</v>
      </c>
      <c r="G43" s="94">
        <f t="shared" si="33"/>
        <v>17</v>
      </c>
      <c r="H43" s="92">
        <f t="shared" si="34"/>
        <v>54</v>
      </c>
      <c r="I43" s="92" t="str">
        <f t="shared" si="34"/>
        <v>V FRANCAVILLA</v>
      </c>
      <c r="K43" s="94">
        <f t="shared" si="38"/>
        <v>17</v>
      </c>
      <c r="L43" s="94">
        <f t="shared" si="39"/>
        <v>57</v>
      </c>
      <c r="M43" s="156" t="str">
        <f t="shared" si="39"/>
        <v>CROTONE</v>
      </c>
      <c r="N43" s="157"/>
      <c r="O43" s="158"/>
      <c r="Q43" s="94">
        <f t="shared" si="36"/>
        <v>17</v>
      </c>
      <c r="R43" s="94">
        <f t="shared" si="37"/>
        <v>36</v>
      </c>
      <c r="S43" s="156" t="str">
        <f t="shared" si="40"/>
        <v>TARANTO</v>
      </c>
      <c r="T43" s="157"/>
      <c r="U43" s="158"/>
      <c r="W43" s="143"/>
      <c r="X43" s="146"/>
      <c r="Y43" s="146"/>
      <c r="Z43" s="146"/>
      <c r="AA43" s="146"/>
      <c r="AB43" s="146"/>
      <c r="AC43" s="146"/>
      <c r="AD43" s="146"/>
      <c r="AE43" s="142"/>
    </row>
    <row r="44" spans="2:32" ht="12" customHeight="1" x14ac:dyDescent="0.2">
      <c r="B44" s="94">
        <f t="shared" si="30"/>
        <v>18</v>
      </c>
      <c r="C44" s="94">
        <f t="shared" si="31"/>
        <v>29</v>
      </c>
      <c r="D44" s="94" t="str">
        <f t="shared" si="32"/>
        <v>FIDELIS ANDRIA</v>
      </c>
      <c r="G44" s="94">
        <f t="shared" si="33"/>
        <v>18</v>
      </c>
      <c r="H44" s="92">
        <f t="shared" si="34"/>
        <v>56</v>
      </c>
      <c r="I44" s="92" t="str">
        <f t="shared" si="34"/>
        <v>TURRIS</v>
      </c>
      <c r="K44" s="94">
        <f t="shared" si="38"/>
        <v>18</v>
      </c>
      <c r="L44" s="94">
        <f t="shared" si="39"/>
        <v>58</v>
      </c>
      <c r="M44" s="156" t="str">
        <f t="shared" si="39"/>
        <v>PESCARA</v>
      </c>
      <c r="N44" s="157"/>
      <c r="O44" s="158"/>
      <c r="Q44" s="94">
        <f t="shared" si="36"/>
        <v>18</v>
      </c>
      <c r="R44" s="94">
        <f t="shared" si="37"/>
        <v>34</v>
      </c>
      <c r="S44" s="156" t="str">
        <f t="shared" si="40"/>
        <v>PICERNO</v>
      </c>
      <c r="T44" s="157"/>
      <c r="U44" s="158"/>
      <c r="W44" s="139"/>
      <c r="X44" s="146"/>
      <c r="Y44" s="146"/>
      <c r="Z44" s="146"/>
      <c r="AA44" s="146"/>
      <c r="AB44" s="146"/>
      <c r="AC44" s="146"/>
      <c r="AD44" s="146"/>
      <c r="AE44" s="135"/>
    </row>
    <row r="45" spans="2:32" ht="12" customHeight="1" x14ac:dyDescent="0.2">
      <c r="B45" s="94">
        <f t="shared" si="30"/>
        <v>19</v>
      </c>
      <c r="C45" s="94">
        <f t="shared" si="31"/>
        <v>26</v>
      </c>
      <c r="D45" s="94" t="str">
        <f t="shared" si="32"/>
        <v>TARANTO</v>
      </c>
      <c r="G45" s="94">
        <f t="shared" si="33"/>
        <v>19</v>
      </c>
      <c r="H45" s="92">
        <f t="shared" si="34"/>
        <v>57</v>
      </c>
      <c r="I45" s="92" t="str">
        <f t="shared" si="34"/>
        <v>POTENZA</v>
      </c>
      <c r="K45" s="94">
        <f t="shared" si="38"/>
        <v>19</v>
      </c>
      <c r="L45" s="94">
        <f t="shared" si="39"/>
        <v>60</v>
      </c>
      <c r="M45" s="156" t="str">
        <f t="shared" si="39"/>
        <v>FOGGIA</v>
      </c>
      <c r="N45" s="157"/>
      <c r="O45" s="158"/>
      <c r="Q45" s="94">
        <f t="shared" si="36"/>
        <v>19</v>
      </c>
      <c r="R45" s="94">
        <f t="shared" si="37"/>
        <v>31</v>
      </c>
      <c r="S45" s="156" t="str">
        <f t="shared" si="40"/>
        <v>CROTONE</v>
      </c>
      <c r="T45" s="157"/>
      <c r="U45" s="158"/>
      <c r="W45" s="118" t="s">
        <v>125</v>
      </c>
      <c r="X45" s="118"/>
      <c r="Y45" s="118"/>
      <c r="Z45" s="118"/>
      <c r="AA45" s="118"/>
      <c r="AB45" s="118"/>
      <c r="AC45" s="118"/>
      <c r="AD45" s="118"/>
      <c r="AE45" s="118"/>
    </row>
    <row r="46" spans="2:32" ht="12" customHeight="1" x14ac:dyDescent="0.2">
      <c r="B46" s="94">
        <f t="shared" si="30"/>
        <v>20</v>
      </c>
      <c r="C46" s="94">
        <f t="shared" si="31"/>
        <v>25</v>
      </c>
      <c r="D46" s="94" t="str">
        <f t="shared" si="32"/>
        <v>GELBISON</v>
      </c>
      <c r="G46" s="94">
        <f t="shared" si="33"/>
        <v>20</v>
      </c>
      <c r="H46" s="92">
        <f t="shared" si="34"/>
        <v>61</v>
      </c>
      <c r="I46" s="92" t="str">
        <f t="shared" si="34"/>
        <v>GIUGLIANO</v>
      </c>
      <c r="K46" s="94">
        <f t="shared" si="38"/>
        <v>20</v>
      </c>
      <c r="L46" s="94">
        <f t="shared" si="39"/>
        <v>102</v>
      </c>
      <c r="M46" s="156" t="str">
        <f t="shared" si="39"/>
        <v>CATANZARO</v>
      </c>
      <c r="N46" s="157"/>
      <c r="O46" s="158"/>
      <c r="Q46" s="94">
        <f t="shared" si="36"/>
        <v>20</v>
      </c>
      <c r="R46" s="94">
        <f t="shared" si="37"/>
        <v>21</v>
      </c>
      <c r="S46" s="156" t="str">
        <f t="shared" si="40"/>
        <v>CATANZARO</v>
      </c>
      <c r="T46" s="157"/>
      <c r="U46" s="158"/>
      <c r="W46" s="118"/>
      <c r="X46" s="118"/>
      <c r="Y46" s="118"/>
      <c r="Z46" s="118"/>
      <c r="AA46" s="118"/>
      <c r="AB46" s="118"/>
      <c r="AC46" s="118"/>
      <c r="AD46" s="118"/>
      <c r="AE46" s="118"/>
      <c r="AF46" s="95"/>
    </row>
    <row r="47" spans="2:32" x14ac:dyDescent="0.2">
      <c r="C47" s="93">
        <f>SUM(C27:C46)</f>
        <v>901</v>
      </c>
      <c r="D47" s="93"/>
      <c r="E47" s="93"/>
      <c r="F47" s="93"/>
      <c r="G47" s="93"/>
      <c r="H47" s="93">
        <f>SUM(H27:H46)</f>
        <v>901</v>
      </c>
      <c r="I47" s="93"/>
      <c r="J47" s="93"/>
      <c r="K47" s="93"/>
      <c r="L47" s="93">
        <f>SUM(L27:L46)</f>
        <v>901</v>
      </c>
      <c r="M47" s="93"/>
      <c r="N47" s="93"/>
      <c r="O47" s="93"/>
      <c r="P47" s="93"/>
      <c r="Q47" s="93"/>
      <c r="R47" s="93">
        <f>SUM(R27:R46)</f>
        <v>901</v>
      </c>
      <c r="W47" s="118">
        <f>-C47+H47-L47+R47</f>
        <v>0</v>
      </c>
      <c r="X47" s="118"/>
      <c r="Y47" s="118"/>
      <c r="Z47" s="118"/>
      <c r="AA47" s="118"/>
      <c r="AB47" s="118"/>
      <c r="AC47" s="118"/>
      <c r="AD47" s="118"/>
      <c r="AE47" s="118"/>
    </row>
  </sheetData>
  <sheetProtection algorithmName="SHA-512" hashValue="EdwR0eB7fN2VNYGAq7JaLbWjDdhfHwIvooEtMeNKfb5bidkNfmDOSD63RerDySUQJffgsirHkJ1VoOSn+IhOUQ==" saltValue="D/RPmdVSkRUvi816oeYReQ==" spinCount="100000" sheet="1" objects="1" scenarios="1"/>
  <mergeCells count="65">
    <mergeCell ref="W25:AE25"/>
    <mergeCell ref="S46:U46"/>
    <mergeCell ref="S40:U40"/>
    <mergeCell ref="S38:U38"/>
    <mergeCell ref="S39:U39"/>
    <mergeCell ref="S41:U41"/>
    <mergeCell ref="S42:U42"/>
    <mergeCell ref="S43:U43"/>
    <mergeCell ref="S35:U35"/>
    <mergeCell ref="S36:U36"/>
    <mergeCell ref="S37:U37"/>
    <mergeCell ref="S44:U44"/>
    <mergeCell ref="S45:U45"/>
    <mergeCell ref="S30:U30"/>
    <mergeCell ref="S31:U31"/>
    <mergeCell ref="S32:U32"/>
    <mergeCell ref="S33:U33"/>
    <mergeCell ref="S34:U34"/>
    <mergeCell ref="Q25:U25"/>
    <mergeCell ref="S26:U26"/>
    <mergeCell ref="S27:U27"/>
    <mergeCell ref="S28:U28"/>
    <mergeCell ref="S29:U29"/>
    <mergeCell ref="M43:O43"/>
    <mergeCell ref="M40:O40"/>
    <mergeCell ref="M44:O44"/>
    <mergeCell ref="M45:O45"/>
    <mergeCell ref="M46:O46"/>
    <mergeCell ref="M37:O37"/>
    <mergeCell ref="M38:O38"/>
    <mergeCell ref="M39:O39"/>
    <mergeCell ref="M41:O41"/>
    <mergeCell ref="M42:O42"/>
    <mergeCell ref="X42:AD44"/>
    <mergeCell ref="AE42:AE44"/>
    <mergeCell ref="B25:D25"/>
    <mergeCell ref="G25:I25"/>
    <mergeCell ref="M26:O26"/>
    <mergeCell ref="K25:O25"/>
    <mergeCell ref="M27:O27"/>
    <mergeCell ref="M28:O28"/>
    <mergeCell ref="M29:O29"/>
    <mergeCell ref="M30:O30"/>
    <mergeCell ref="M31:O31"/>
    <mergeCell ref="M32:O32"/>
    <mergeCell ref="M33:O33"/>
    <mergeCell ref="M34:O34"/>
    <mergeCell ref="M35:O35"/>
    <mergeCell ref="M36:O36"/>
    <mergeCell ref="W47:AE47"/>
    <mergeCell ref="W45:AE46"/>
    <mergeCell ref="W26:AE26"/>
    <mergeCell ref="W31:AE32"/>
    <mergeCell ref="W37:AE38"/>
    <mergeCell ref="W39:W40"/>
    <mergeCell ref="X39:AD40"/>
    <mergeCell ref="AE39:AE40"/>
    <mergeCell ref="W27:W30"/>
    <mergeCell ref="X27:AD30"/>
    <mergeCell ref="AE27:AE30"/>
    <mergeCell ref="W33:W36"/>
    <mergeCell ref="X33:AD36"/>
    <mergeCell ref="AE33:AE36"/>
    <mergeCell ref="W41:AE41"/>
    <mergeCell ref="W42:W4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4E85-E231-4D3F-AE4F-B55A3186C31A}">
  <sheetPr>
    <pageSetUpPr fitToPage="1"/>
  </sheetPr>
  <dimension ref="B1:X24"/>
  <sheetViews>
    <sheetView workbookViewId="0"/>
  </sheetViews>
  <sheetFormatPr defaultRowHeight="12.75" x14ac:dyDescent="0.2"/>
  <cols>
    <col min="1" max="1" width="4.28515625" style="96" customWidth="1"/>
    <col min="2" max="12" width="9.140625" style="96" hidden="1" customWidth="1"/>
    <col min="13" max="13" width="15.5703125" style="96" customWidth="1"/>
    <col min="14" max="15" width="9.140625" style="96"/>
    <col min="16" max="17" width="11.140625" style="96" customWidth="1"/>
    <col min="18" max="18" width="9.140625" style="96"/>
    <col min="19" max="19" width="1.28515625" style="96" customWidth="1"/>
    <col min="20" max="20" width="15.5703125" style="96" customWidth="1"/>
    <col min="21" max="22" width="9.140625" style="96"/>
    <col min="23" max="23" width="15.140625" style="96" customWidth="1"/>
    <col min="24" max="268" width="9.140625" style="96"/>
    <col min="269" max="269" width="13.7109375" style="96" customWidth="1"/>
    <col min="270" max="271" width="9.140625" style="96"/>
    <col min="272" max="273" width="11.140625" style="96" customWidth="1"/>
    <col min="274" max="274" width="9.140625" style="96"/>
    <col min="275" max="275" width="1.28515625" style="96" customWidth="1"/>
    <col min="276" max="276" width="13.7109375" style="96" customWidth="1"/>
    <col min="277" max="278" width="9.140625" style="96"/>
    <col min="279" max="279" width="13.7109375" style="96" customWidth="1"/>
    <col min="280" max="524" width="9.140625" style="96"/>
    <col min="525" max="525" width="13.7109375" style="96" customWidth="1"/>
    <col min="526" max="527" width="9.140625" style="96"/>
    <col min="528" max="529" width="11.140625" style="96" customWidth="1"/>
    <col min="530" max="530" width="9.140625" style="96"/>
    <col min="531" max="531" width="1.28515625" style="96" customWidth="1"/>
    <col min="532" max="532" width="13.7109375" style="96" customWidth="1"/>
    <col min="533" max="534" width="9.140625" style="96"/>
    <col min="535" max="535" width="13.7109375" style="96" customWidth="1"/>
    <col min="536" max="780" width="9.140625" style="96"/>
    <col min="781" max="781" width="13.7109375" style="96" customWidth="1"/>
    <col min="782" max="783" width="9.140625" style="96"/>
    <col min="784" max="785" width="11.140625" style="96" customWidth="1"/>
    <col min="786" max="786" width="9.140625" style="96"/>
    <col min="787" max="787" width="1.28515625" style="96" customWidth="1"/>
    <col min="788" max="788" width="13.7109375" style="96" customWidth="1"/>
    <col min="789" max="790" width="9.140625" style="96"/>
    <col min="791" max="791" width="13.7109375" style="96" customWidth="1"/>
    <col min="792" max="1036" width="9.140625" style="96"/>
    <col min="1037" max="1037" width="13.7109375" style="96" customWidth="1"/>
    <col min="1038" max="1039" width="9.140625" style="96"/>
    <col min="1040" max="1041" width="11.140625" style="96" customWidth="1"/>
    <col min="1042" max="1042" width="9.140625" style="96"/>
    <col min="1043" max="1043" width="1.28515625" style="96" customWidth="1"/>
    <col min="1044" max="1044" width="13.7109375" style="96" customWidth="1"/>
    <col min="1045" max="1046" width="9.140625" style="96"/>
    <col min="1047" max="1047" width="13.7109375" style="96" customWidth="1"/>
    <col min="1048" max="1292" width="9.140625" style="96"/>
    <col min="1293" max="1293" width="13.7109375" style="96" customWidth="1"/>
    <col min="1294" max="1295" width="9.140625" style="96"/>
    <col min="1296" max="1297" width="11.140625" style="96" customWidth="1"/>
    <col min="1298" max="1298" width="9.140625" style="96"/>
    <col min="1299" max="1299" width="1.28515625" style="96" customWidth="1"/>
    <col min="1300" max="1300" width="13.7109375" style="96" customWidth="1"/>
    <col min="1301" max="1302" width="9.140625" style="96"/>
    <col min="1303" max="1303" width="13.7109375" style="96" customWidth="1"/>
    <col min="1304" max="1548" width="9.140625" style="96"/>
    <col min="1549" max="1549" width="13.7109375" style="96" customWidth="1"/>
    <col min="1550" max="1551" width="9.140625" style="96"/>
    <col min="1552" max="1553" width="11.140625" style="96" customWidth="1"/>
    <col min="1554" max="1554" width="9.140625" style="96"/>
    <col min="1555" max="1555" width="1.28515625" style="96" customWidth="1"/>
    <col min="1556" max="1556" width="13.7109375" style="96" customWidth="1"/>
    <col min="1557" max="1558" width="9.140625" style="96"/>
    <col min="1559" max="1559" width="13.7109375" style="96" customWidth="1"/>
    <col min="1560" max="1804" width="9.140625" style="96"/>
    <col min="1805" max="1805" width="13.7109375" style="96" customWidth="1"/>
    <col min="1806" max="1807" width="9.140625" style="96"/>
    <col min="1808" max="1809" width="11.140625" style="96" customWidth="1"/>
    <col min="1810" max="1810" width="9.140625" style="96"/>
    <col min="1811" max="1811" width="1.28515625" style="96" customWidth="1"/>
    <col min="1812" max="1812" width="13.7109375" style="96" customWidth="1"/>
    <col min="1813" max="1814" width="9.140625" style="96"/>
    <col min="1815" max="1815" width="13.7109375" style="96" customWidth="1"/>
    <col min="1816" max="2060" width="9.140625" style="96"/>
    <col min="2061" max="2061" width="13.7109375" style="96" customWidth="1"/>
    <col min="2062" max="2063" width="9.140625" style="96"/>
    <col min="2064" max="2065" width="11.140625" style="96" customWidth="1"/>
    <col min="2066" max="2066" width="9.140625" style="96"/>
    <col min="2067" max="2067" width="1.28515625" style="96" customWidth="1"/>
    <col min="2068" max="2068" width="13.7109375" style="96" customWidth="1"/>
    <col min="2069" max="2070" width="9.140625" style="96"/>
    <col min="2071" max="2071" width="13.7109375" style="96" customWidth="1"/>
    <col min="2072" max="2316" width="9.140625" style="96"/>
    <col min="2317" max="2317" width="13.7109375" style="96" customWidth="1"/>
    <col min="2318" max="2319" width="9.140625" style="96"/>
    <col min="2320" max="2321" width="11.140625" style="96" customWidth="1"/>
    <col min="2322" max="2322" width="9.140625" style="96"/>
    <col min="2323" max="2323" width="1.28515625" style="96" customWidth="1"/>
    <col min="2324" max="2324" width="13.7109375" style="96" customWidth="1"/>
    <col min="2325" max="2326" width="9.140625" style="96"/>
    <col min="2327" max="2327" width="13.7109375" style="96" customWidth="1"/>
    <col min="2328" max="2572" width="9.140625" style="96"/>
    <col min="2573" max="2573" width="13.7109375" style="96" customWidth="1"/>
    <col min="2574" max="2575" width="9.140625" style="96"/>
    <col min="2576" max="2577" width="11.140625" style="96" customWidth="1"/>
    <col min="2578" max="2578" width="9.140625" style="96"/>
    <col min="2579" max="2579" width="1.28515625" style="96" customWidth="1"/>
    <col min="2580" max="2580" width="13.7109375" style="96" customWidth="1"/>
    <col min="2581" max="2582" width="9.140625" style="96"/>
    <col min="2583" max="2583" width="13.7109375" style="96" customWidth="1"/>
    <col min="2584" max="2828" width="9.140625" style="96"/>
    <col min="2829" max="2829" width="13.7109375" style="96" customWidth="1"/>
    <col min="2830" max="2831" width="9.140625" style="96"/>
    <col min="2832" max="2833" width="11.140625" style="96" customWidth="1"/>
    <col min="2834" max="2834" width="9.140625" style="96"/>
    <col min="2835" max="2835" width="1.28515625" style="96" customWidth="1"/>
    <col min="2836" max="2836" width="13.7109375" style="96" customWidth="1"/>
    <col min="2837" max="2838" width="9.140625" style="96"/>
    <col min="2839" max="2839" width="13.7109375" style="96" customWidth="1"/>
    <col min="2840" max="3084" width="9.140625" style="96"/>
    <col min="3085" max="3085" width="13.7109375" style="96" customWidth="1"/>
    <col min="3086" max="3087" width="9.140625" style="96"/>
    <col min="3088" max="3089" width="11.140625" style="96" customWidth="1"/>
    <col min="3090" max="3090" width="9.140625" style="96"/>
    <col min="3091" max="3091" width="1.28515625" style="96" customWidth="1"/>
    <col min="3092" max="3092" width="13.7109375" style="96" customWidth="1"/>
    <col min="3093" max="3094" width="9.140625" style="96"/>
    <col min="3095" max="3095" width="13.7109375" style="96" customWidth="1"/>
    <col min="3096" max="3340" width="9.140625" style="96"/>
    <col min="3341" max="3341" width="13.7109375" style="96" customWidth="1"/>
    <col min="3342" max="3343" width="9.140625" style="96"/>
    <col min="3344" max="3345" width="11.140625" style="96" customWidth="1"/>
    <col min="3346" max="3346" width="9.140625" style="96"/>
    <col min="3347" max="3347" width="1.28515625" style="96" customWidth="1"/>
    <col min="3348" max="3348" width="13.7109375" style="96" customWidth="1"/>
    <col min="3349" max="3350" width="9.140625" style="96"/>
    <col min="3351" max="3351" width="13.7109375" style="96" customWidth="1"/>
    <col min="3352" max="3596" width="9.140625" style="96"/>
    <col min="3597" max="3597" width="13.7109375" style="96" customWidth="1"/>
    <col min="3598" max="3599" width="9.140625" style="96"/>
    <col min="3600" max="3601" width="11.140625" style="96" customWidth="1"/>
    <col min="3602" max="3602" width="9.140625" style="96"/>
    <col min="3603" max="3603" width="1.28515625" style="96" customWidth="1"/>
    <col min="3604" max="3604" width="13.7109375" style="96" customWidth="1"/>
    <col min="3605" max="3606" width="9.140625" style="96"/>
    <col min="3607" max="3607" width="13.7109375" style="96" customWidth="1"/>
    <col min="3608" max="3852" width="9.140625" style="96"/>
    <col min="3853" max="3853" width="13.7109375" style="96" customWidth="1"/>
    <col min="3854" max="3855" width="9.140625" style="96"/>
    <col min="3856" max="3857" width="11.140625" style="96" customWidth="1"/>
    <col min="3858" max="3858" width="9.140625" style="96"/>
    <col min="3859" max="3859" width="1.28515625" style="96" customWidth="1"/>
    <col min="3860" max="3860" width="13.7109375" style="96" customWidth="1"/>
    <col min="3861" max="3862" width="9.140625" style="96"/>
    <col min="3863" max="3863" width="13.7109375" style="96" customWidth="1"/>
    <col min="3864" max="4108" width="9.140625" style="96"/>
    <col min="4109" max="4109" width="13.7109375" style="96" customWidth="1"/>
    <col min="4110" max="4111" width="9.140625" style="96"/>
    <col min="4112" max="4113" width="11.140625" style="96" customWidth="1"/>
    <col min="4114" max="4114" width="9.140625" style="96"/>
    <col min="4115" max="4115" width="1.28515625" style="96" customWidth="1"/>
    <col min="4116" max="4116" width="13.7109375" style="96" customWidth="1"/>
    <col min="4117" max="4118" width="9.140625" style="96"/>
    <col min="4119" max="4119" width="13.7109375" style="96" customWidth="1"/>
    <col min="4120" max="4364" width="9.140625" style="96"/>
    <col min="4365" max="4365" width="13.7109375" style="96" customWidth="1"/>
    <col min="4366" max="4367" width="9.140625" style="96"/>
    <col min="4368" max="4369" width="11.140625" style="96" customWidth="1"/>
    <col min="4370" max="4370" width="9.140625" style="96"/>
    <col min="4371" max="4371" width="1.28515625" style="96" customWidth="1"/>
    <col min="4372" max="4372" width="13.7109375" style="96" customWidth="1"/>
    <col min="4373" max="4374" width="9.140625" style="96"/>
    <col min="4375" max="4375" width="13.7109375" style="96" customWidth="1"/>
    <col min="4376" max="4620" width="9.140625" style="96"/>
    <col min="4621" max="4621" width="13.7109375" style="96" customWidth="1"/>
    <col min="4622" max="4623" width="9.140625" style="96"/>
    <col min="4624" max="4625" width="11.140625" style="96" customWidth="1"/>
    <col min="4626" max="4626" width="9.140625" style="96"/>
    <col min="4627" max="4627" width="1.28515625" style="96" customWidth="1"/>
    <col min="4628" max="4628" width="13.7109375" style="96" customWidth="1"/>
    <col min="4629" max="4630" width="9.140625" style="96"/>
    <col min="4631" max="4631" width="13.7109375" style="96" customWidth="1"/>
    <col min="4632" max="4876" width="9.140625" style="96"/>
    <col min="4877" max="4877" width="13.7109375" style="96" customWidth="1"/>
    <col min="4878" max="4879" width="9.140625" style="96"/>
    <col min="4880" max="4881" width="11.140625" style="96" customWidth="1"/>
    <col min="4882" max="4882" width="9.140625" style="96"/>
    <col min="4883" max="4883" width="1.28515625" style="96" customWidth="1"/>
    <col min="4884" max="4884" width="13.7109375" style="96" customWidth="1"/>
    <col min="4885" max="4886" width="9.140625" style="96"/>
    <col min="4887" max="4887" width="13.7109375" style="96" customWidth="1"/>
    <col min="4888" max="5132" width="9.140625" style="96"/>
    <col min="5133" max="5133" width="13.7109375" style="96" customWidth="1"/>
    <col min="5134" max="5135" width="9.140625" style="96"/>
    <col min="5136" max="5137" width="11.140625" style="96" customWidth="1"/>
    <col min="5138" max="5138" width="9.140625" style="96"/>
    <col min="5139" max="5139" width="1.28515625" style="96" customWidth="1"/>
    <col min="5140" max="5140" width="13.7109375" style="96" customWidth="1"/>
    <col min="5141" max="5142" width="9.140625" style="96"/>
    <col min="5143" max="5143" width="13.7109375" style="96" customWidth="1"/>
    <col min="5144" max="5388" width="9.140625" style="96"/>
    <col min="5389" max="5389" width="13.7109375" style="96" customWidth="1"/>
    <col min="5390" max="5391" width="9.140625" style="96"/>
    <col min="5392" max="5393" width="11.140625" style="96" customWidth="1"/>
    <col min="5394" max="5394" width="9.140625" style="96"/>
    <col min="5395" max="5395" width="1.28515625" style="96" customWidth="1"/>
    <col min="5396" max="5396" width="13.7109375" style="96" customWidth="1"/>
    <col min="5397" max="5398" width="9.140625" style="96"/>
    <col min="5399" max="5399" width="13.7109375" style="96" customWidth="1"/>
    <col min="5400" max="5644" width="9.140625" style="96"/>
    <col min="5645" max="5645" width="13.7109375" style="96" customWidth="1"/>
    <col min="5646" max="5647" width="9.140625" style="96"/>
    <col min="5648" max="5649" width="11.140625" style="96" customWidth="1"/>
    <col min="5650" max="5650" width="9.140625" style="96"/>
    <col min="5651" max="5651" width="1.28515625" style="96" customWidth="1"/>
    <col min="5652" max="5652" width="13.7109375" style="96" customWidth="1"/>
    <col min="5653" max="5654" width="9.140625" style="96"/>
    <col min="5655" max="5655" width="13.7109375" style="96" customWidth="1"/>
    <col min="5656" max="5900" width="9.140625" style="96"/>
    <col min="5901" max="5901" width="13.7109375" style="96" customWidth="1"/>
    <col min="5902" max="5903" width="9.140625" style="96"/>
    <col min="5904" max="5905" width="11.140625" style="96" customWidth="1"/>
    <col min="5906" max="5906" width="9.140625" style="96"/>
    <col min="5907" max="5907" width="1.28515625" style="96" customWidth="1"/>
    <col min="5908" max="5908" width="13.7109375" style="96" customWidth="1"/>
    <col min="5909" max="5910" width="9.140625" style="96"/>
    <col min="5911" max="5911" width="13.7109375" style="96" customWidth="1"/>
    <col min="5912" max="6156" width="9.140625" style="96"/>
    <col min="6157" max="6157" width="13.7109375" style="96" customWidth="1"/>
    <col min="6158" max="6159" width="9.140625" style="96"/>
    <col min="6160" max="6161" width="11.140625" style="96" customWidth="1"/>
    <col min="6162" max="6162" width="9.140625" style="96"/>
    <col min="6163" max="6163" width="1.28515625" style="96" customWidth="1"/>
    <col min="6164" max="6164" width="13.7109375" style="96" customWidth="1"/>
    <col min="6165" max="6166" width="9.140625" style="96"/>
    <col min="6167" max="6167" width="13.7109375" style="96" customWidth="1"/>
    <col min="6168" max="6412" width="9.140625" style="96"/>
    <col min="6413" max="6413" width="13.7109375" style="96" customWidth="1"/>
    <col min="6414" max="6415" width="9.140625" style="96"/>
    <col min="6416" max="6417" width="11.140625" style="96" customWidth="1"/>
    <col min="6418" max="6418" width="9.140625" style="96"/>
    <col min="6419" max="6419" width="1.28515625" style="96" customWidth="1"/>
    <col min="6420" max="6420" width="13.7109375" style="96" customWidth="1"/>
    <col min="6421" max="6422" width="9.140625" style="96"/>
    <col min="6423" max="6423" width="13.7109375" style="96" customWidth="1"/>
    <col min="6424" max="6668" width="9.140625" style="96"/>
    <col min="6669" max="6669" width="13.7109375" style="96" customWidth="1"/>
    <col min="6670" max="6671" width="9.140625" style="96"/>
    <col min="6672" max="6673" width="11.140625" style="96" customWidth="1"/>
    <col min="6674" max="6674" width="9.140625" style="96"/>
    <col min="6675" max="6675" width="1.28515625" style="96" customWidth="1"/>
    <col min="6676" max="6676" width="13.7109375" style="96" customWidth="1"/>
    <col min="6677" max="6678" width="9.140625" style="96"/>
    <col min="6679" max="6679" width="13.7109375" style="96" customWidth="1"/>
    <col min="6680" max="6924" width="9.140625" style="96"/>
    <col min="6925" max="6925" width="13.7109375" style="96" customWidth="1"/>
    <col min="6926" max="6927" width="9.140625" style="96"/>
    <col min="6928" max="6929" width="11.140625" style="96" customWidth="1"/>
    <col min="6930" max="6930" width="9.140625" style="96"/>
    <col min="6931" max="6931" width="1.28515625" style="96" customWidth="1"/>
    <col min="6932" max="6932" width="13.7109375" style="96" customWidth="1"/>
    <col min="6933" max="6934" width="9.140625" style="96"/>
    <col min="6935" max="6935" width="13.7109375" style="96" customWidth="1"/>
    <col min="6936" max="7180" width="9.140625" style="96"/>
    <col min="7181" max="7181" width="13.7109375" style="96" customWidth="1"/>
    <col min="7182" max="7183" width="9.140625" style="96"/>
    <col min="7184" max="7185" width="11.140625" style="96" customWidth="1"/>
    <col min="7186" max="7186" width="9.140625" style="96"/>
    <col min="7187" max="7187" width="1.28515625" style="96" customWidth="1"/>
    <col min="7188" max="7188" width="13.7109375" style="96" customWidth="1"/>
    <col min="7189" max="7190" width="9.140625" style="96"/>
    <col min="7191" max="7191" width="13.7109375" style="96" customWidth="1"/>
    <col min="7192" max="7436" width="9.140625" style="96"/>
    <col min="7437" max="7437" width="13.7109375" style="96" customWidth="1"/>
    <col min="7438" max="7439" width="9.140625" style="96"/>
    <col min="7440" max="7441" width="11.140625" style="96" customWidth="1"/>
    <col min="7442" max="7442" width="9.140625" style="96"/>
    <col min="7443" max="7443" width="1.28515625" style="96" customWidth="1"/>
    <col min="7444" max="7444" width="13.7109375" style="96" customWidth="1"/>
    <col min="7445" max="7446" width="9.140625" style="96"/>
    <col min="7447" max="7447" width="13.7109375" style="96" customWidth="1"/>
    <col min="7448" max="7692" width="9.140625" style="96"/>
    <col min="7693" max="7693" width="13.7109375" style="96" customWidth="1"/>
    <col min="7694" max="7695" width="9.140625" style="96"/>
    <col min="7696" max="7697" width="11.140625" style="96" customWidth="1"/>
    <col min="7698" max="7698" width="9.140625" style="96"/>
    <col min="7699" max="7699" width="1.28515625" style="96" customWidth="1"/>
    <col min="7700" max="7700" width="13.7109375" style="96" customWidth="1"/>
    <col min="7701" max="7702" width="9.140625" style="96"/>
    <col min="7703" max="7703" width="13.7109375" style="96" customWidth="1"/>
    <col min="7704" max="7948" width="9.140625" style="96"/>
    <col min="7949" max="7949" width="13.7109375" style="96" customWidth="1"/>
    <col min="7950" max="7951" width="9.140625" style="96"/>
    <col min="7952" max="7953" width="11.140625" style="96" customWidth="1"/>
    <col min="7954" max="7954" width="9.140625" style="96"/>
    <col min="7955" max="7955" width="1.28515625" style="96" customWidth="1"/>
    <col min="7956" max="7956" width="13.7109375" style="96" customWidth="1"/>
    <col min="7957" max="7958" width="9.140625" style="96"/>
    <col min="7959" max="7959" width="13.7109375" style="96" customWidth="1"/>
    <col min="7960" max="8204" width="9.140625" style="96"/>
    <col min="8205" max="8205" width="13.7109375" style="96" customWidth="1"/>
    <col min="8206" max="8207" width="9.140625" style="96"/>
    <col min="8208" max="8209" width="11.140625" style="96" customWidth="1"/>
    <col min="8210" max="8210" width="9.140625" style="96"/>
    <col min="8211" max="8211" width="1.28515625" style="96" customWidth="1"/>
    <col min="8212" max="8212" width="13.7109375" style="96" customWidth="1"/>
    <col min="8213" max="8214" width="9.140625" style="96"/>
    <col min="8215" max="8215" width="13.7109375" style="96" customWidth="1"/>
    <col min="8216" max="8460" width="9.140625" style="96"/>
    <col min="8461" max="8461" width="13.7109375" style="96" customWidth="1"/>
    <col min="8462" max="8463" width="9.140625" style="96"/>
    <col min="8464" max="8465" width="11.140625" style="96" customWidth="1"/>
    <col min="8466" max="8466" width="9.140625" style="96"/>
    <col min="8467" max="8467" width="1.28515625" style="96" customWidth="1"/>
    <col min="8468" max="8468" width="13.7109375" style="96" customWidth="1"/>
    <col min="8469" max="8470" width="9.140625" style="96"/>
    <col min="8471" max="8471" width="13.7109375" style="96" customWidth="1"/>
    <col min="8472" max="8716" width="9.140625" style="96"/>
    <col min="8717" max="8717" width="13.7109375" style="96" customWidth="1"/>
    <col min="8718" max="8719" width="9.140625" style="96"/>
    <col min="8720" max="8721" width="11.140625" style="96" customWidth="1"/>
    <col min="8722" max="8722" width="9.140625" style="96"/>
    <col min="8723" max="8723" width="1.28515625" style="96" customWidth="1"/>
    <col min="8724" max="8724" width="13.7109375" style="96" customWidth="1"/>
    <col min="8725" max="8726" width="9.140625" style="96"/>
    <col min="8727" max="8727" width="13.7109375" style="96" customWidth="1"/>
    <col min="8728" max="8972" width="9.140625" style="96"/>
    <col min="8973" max="8973" width="13.7109375" style="96" customWidth="1"/>
    <col min="8974" max="8975" width="9.140625" style="96"/>
    <col min="8976" max="8977" width="11.140625" style="96" customWidth="1"/>
    <col min="8978" max="8978" width="9.140625" style="96"/>
    <col min="8979" max="8979" width="1.28515625" style="96" customWidth="1"/>
    <col min="8980" max="8980" width="13.7109375" style="96" customWidth="1"/>
    <col min="8981" max="8982" width="9.140625" style="96"/>
    <col min="8983" max="8983" width="13.7109375" style="96" customWidth="1"/>
    <col min="8984" max="9228" width="9.140625" style="96"/>
    <col min="9229" max="9229" width="13.7109375" style="96" customWidth="1"/>
    <col min="9230" max="9231" width="9.140625" style="96"/>
    <col min="9232" max="9233" width="11.140625" style="96" customWidth="1"/>
    <col min="9234" max="9234" width="9.140625" style="96"/>
    <col min="9235" max="9235" width="1.28515625" style="96" customWidth="1"/>
    <col min="9236" max="9236" width="13.7109375" style="96" customWidth="1"/>
    <col min="9237" max="9238" width="9.140625" style="96"/>
    <col min="9239" max="9239" width="13.7109375" style="96" customWidth="1"/>
    <col min="9240" max="9484" width="9.140625" style="96"/>
    <col min="9485" max="9485" width="13.7109375" style="96" customWidth="1"/>
    <col min="9486" max="9487" width="9.140625" style="96"/>
    <col min="9488" max="9489" width="11.140625" style="96" customWidth="1"/>
    <col min="9490" max="9490" width="9.140625" style="96"/>
    <col min="9491" max="9491" width="1.28515625" style="96" customWidth="1"/>
    <col min="9492" max="9492" width="13.7109375" style="96" customWidth="1"/>
    <col min="9493" max="9494" width="9.140625" style="96"/>
    <col min="9495" max="9495" width="13.7109375" style="96" customWidth="1"/>
    <col min="9496" max="9740" width="9.140625" style="96"/>
    <col min="9741" max="9741" width="13.7109375" style="96" customWidth="1"/>
    <col min="9742" max="9743" width="9.140625" style="96"/>
    <col min="9744" max="9745" width="11.140625" style="96" customWidth="1"/>
    <col min="9746" max="9746" width="9.140625" style="96"/>
    <col min="9747" max="9747" width="1.28515625" style="96" customWidth="1"/>
    <col min="9748" max="9748" width="13.7109375" style="96" customWidth="1"/>
    <col min="9749" max="9750" width="9.140625" style="96"/>
    <col min="9751" max="9751" width="13.7109375" style="96" customWidth="1"/>
    <col min="9752" max="9996" width="9.140625" style="96"/>
    <col min="9997" max="9997" width="13.7109375" style="96" customWidth="1"/>
    <col min="9998" max="9999" width="9.140625" style="96"/>
    <col min="10000" max="10001" width="11.140625" style="96" customWidth="1"/>
    <col min="10002" max="10002" width="9.140625" style="96"/>
    <col min="10003" max="10003" width="1.28515625" style="96" customWidth="1"/>
    <col min="10004" max="10004" width="13.7109375" style="96" customWidth="1"/>
    <col min="10005" max="10006" width="9.140625" style="96"/>
    <col min="10007" max="10007" width="13.7109375" style="96" customWidth="1"/>
    <col min="10008" max="10252" width="9.140625" style="96"/>
    <col min="10253" max="10253" width="13.7109375" style="96" customWidth="1"/>
    <col min="10254" max="10255" width="9.140625" style="96"/>
    <col min="10256" max="10257" width="11.140625" style="96" customWidth="1"/>
    <col min="10258" max="10258" width="9.140625" style="96"/>
    <col min="10259" max="10259" width="1.28515625" style="96" customWidth="1"/>
    <col min="10260" max="10260" width="13.7109375" style="96" customWidth="1"/>
    <col min="10261" max="10262" width="9.140625" style="96"/>
    <col min="10263" max="10263" width="13.7109375" style="96" customWidth="1"/>
    <col min="10264" max="10508" width="9.140625" style="96"/>
    <col min="10509" max="10509" width="13.7109375" style="96" customWidth="1"/>
    <col min="10510" max="10511" width="9.140625" style="96"/>
    <col min="10512" max="10513" width="11.140625" style="96" customWidth="1"/>
    <col min="10514" max="10514" width="9.140625" style="96"/>
    <col min="10515" max="10515" width="1.28515625" style="96" customWidth="1"/>
    <col min="10516" max="10516" width="13.7109375" style="96" customWidth="1"/>
    <col min="10517" max="10518" width="9.140625" style="96"/>
    <col min="10519" max="10519" width="13.7109375" style="96" customWidth="1"/>
    <col min="10520" max="10764" width="9.140625" style="96"/>
    <col min="10765" max="10765" width="13.7109375" style="96" customWidth="1"/>
    <col min="10766" max="10767" width="9.140625" style="96"/>
    <col min="10768" max="10769" width="11.140625" style="96" customWidth="1"/>
    <col min="10770" max="10770" width="9.140625" style="96"/>
    <col min="10771" max="10771" width="1.28515625" style="96" customWidth="1"/>
    <col min="10772" max="10772" width="13.7109375" style="96" customWidth="1"/>
    <col min="10773" max="10774" width="9.140625" style="96"/>
    <col min="10775" max="10775" width="13.7109375" style="96" customWidth="1"/>
    <col min="10776" max="11020" width="9.140625" style="96"/>
    <col min="11021" max="11021" width="13.7109375" style="96" customWidth="1"/>
    <col min="11022" max="11023" width="9.140625" style="96"/>
    <col min="11024" max="11025" width="11.140625" style="96" customWidth="1"/>
    <col min="11026" max="11026" width="9.140625" style="96"/>
    <col min="11027" max="11027" width="1.28515625" style="96" customWidth="1"/>
    <col min="11028" max="11028" width="13.7109375" style="96" customWidth="1"/>
    <col min="11029" max="11030" width="9.140625" style="96"/>
    <col min="11031" max="11031" width="13.7109375" style="96" customWidth="1"/>
    <col min="11032" max="11276" width="9.140625" style="96"/>
    <col min="11277" max="11277" width="13.7109375" style="96" customWidth="1"/>
    <col min="11278" max="11279" width="9.140625" style="96"/>
    <col min="11280" max="11281" width="11.140625" style="96" customWidth="1"/>
    <col min="11282" max="11282" width="9.140625" style="96"/>
    <col min="11283" max="11283" width="1.28515625" style="96" customWidth="1"/>
    <col min="11284" max="11284" width="13.7109375" style="96" customWidth="1"/>
    <col min="11285" max="11286" width="9.140625" style="96"/>
    <col min="11287" max="11287" width="13.7109375" style="96" customWidth="1"/>
    <col min="11288" max="11532" width="9.140625" style="96"/>
    <col min="11533" max="11533" width="13.7109375" style="96" customWidth="1"/>
    <col min="11534" max="11535" width="9.140625" style="96"/>
    <col min="11536" max="11537" width="11.140625" style="96" customWidth="1"/>
    <col min="11538" max="11538" width="9.140625" style="96"/>
    <col min="11539" max="11539" width="1.28515625" style="96" customWidth="1"/>
    <col min="11540" max="11540" width="13.7109375" style="96" customWidth="1"/>
    <col min="11541" max="11542" width="9.140625" style="96"/>
    <col min="11543" max="11543" width="13.7109375" style="96" customWidth="1"/>
    <col min="11544" max="11788" width="9.140625" style="96"/>
    <col min="11789" max="11789" width="13.7109375" style="96" customWidth="1"/>
    <col min="11790" max="11791" width="9.140625" style="96"/>
    <col min="11792" max="11793" width="11.140625" style="96" customWidth="1"/>
    <col min="11794" max="11794" width="9.140625" style="96"/>
    <col min="11795" max="11795" width="1.28515625" style="96" customWidth="1"/>
    <col min="11796" max="11796" width="13.7109375" style="96" customWidth="1"/>
    <col min="11797" max="11798" width="9.140625" style="96"/>
    <col min="11799" max="11799" width="13.7109375" style="96" customWidth="1"/>
    <col min="11800" max="12044" width="9.140625" style="96"/>
    <col min="12045" max="12045" width="13.7109375" style="96" customWidth="1"/>
    <col min="12046" max="12047" width="9.140625" style="96"/>
    <col min="12048" max="12049" width="11.140625" style="96" customWidth="1"/>
    <col min="12050" max="12050" width="9.140625" style="96"/>
    <col min="12051" max="12051" width="1.28515625" style="96" customWidth="1"/>
    <col min="12052" max="12052" width="13.7109375" style="96" customWidth="1"/>
    <col min="12053" max="12054" width="9.140625" style="96"/>
    <col min="12055" max="12055" width="13.7109375" style="96" customWidth="1"/>
    <col min="12056" max="12300" width="9.140625" style="96"/>
    <col min="12301" max="12301" width="13.7109375" style="96" customWidth="1"/>
    <col min="12302" max="12303" width="9.140625" style="96"/>
    <col min="12304" max="12305" width="11.140625" style="96" customWidth="1"/>
    <col min="12306" max="12306" width="9.140625" style="96"/>
    <col min="12307" max="12307" width="1.28515625" style="96" customWidth="1"/>
    <col min="12308" max="12308" width="13.7109375" style="96" customWidth="1"/>
    <col min="12309" max="12310" width="9.140625" style="96"/>
    <col min="12311" max="12311" width="13.7109375" style="96" customWidth="1"/>
    <col min="12312" max="12556" width="9.140625" style="96"/>
    <col min="12557" max="12557" width="13.7109375" style="96" customWidth="1"/>
    <col min="12558" max="12559" width="9.140625" style="96"/>
    <col min="12560" max="12561" width="11.140625" style="96" customWidth="1"/>
    <col min="12562" max="12562" width="9.140625" style="96"/>
    <col min="12563" max="12563" width="1.28515625" style="96" customWidth="1"/>
    <col min="12564" max="12564" width="13.7109375" style="96" customWidth="1"/>
    <col min="12565" max="12566" width="9.140625" style="96"/>
    <col min="12567" max="12567" width="13.7109375" style="96" customWidth="1"/>
    <col min="12568" max="12812" width="9.140625" style="96"/>
    <col min="12813" max="12813" width="13.7109375" style="96" customWidth="1"/>
    <col min="12814" max="12815" width="9.140625" style="96"/>
    <col min="12816" max="12817" width="11.140625" style="96" customWidth="1"/>
    <col min="12818" max="12818" width="9.140625" style="96"/>
    <col min="12819" max="12819" width="1.28515625" style="96" customWidth="1"/>
    <col min="12820" max="12820" width="13.7109375" style="96" customWidth="1"/>
    <col min="12821" max="12822" width="9.140625" style="96"/>
    <col min="12823" max="12823" width="13.7109375" style="96" customWidth="1"/>
    <col min="12824" max="13068" width="9.140625" style="96"/>
    <col min="13069" max="13069" width="13.7109375" style="96" customWidth="1"/>
    <col min="13070" max="13071" width="9.140625" style="96"/>
    <col min="13072" max="13073" width="11.140625" style="96" customWidth="1"/>
    <col min="13074" max="13074" width="9.140625" style="96"/>
    <col min="13075" max="13075" width="1.28515625" style="96" customWidth="1"/>
    <col min="13076" max="13076" width="13.7109375" style="96" customWidth="1"/>
    <col min="13077" max="13078" width="9.140625" style="96"/>
    <col min="13079" max="13079" width="13.7109375" style="96" customWidth="1"/>
    <col min="13080" max="13324" width="9.140625" style="96"/>
    <col min="13325" max="13325" width="13.7109375" style="96" customWidth="1"/>
    <col min="13326" max="13327" width="9.140625" style="96"/>
    <col min="13328" max="13329" width="11.140625" style="96" customWidth="1"/>
    <col min="13330" max="13330" width="9.140625" style="96"/>
    <col min="13331" max="13331" width="1.28515625" style="96" customWidth="1"/>
    <col min="13332" max="13332" width="13.7109375" style="96" customWidth="1"/>
    <col min="13333" max="13334" width="9.140625" style="96"/>
    <col min="13335" max="13335" width="13.7109375" style="96" customWidth="1"/>
    <col min="13336" max="13580" width="9.140625" style="96"/>
    <col min="13581" max="13581" width="13.7109375" style="96" customWidth="1"/>
    <col min="13582" max="13583" width="9.140625" style="96"/>
    <col min="13584" max="13585" width="11.140625" style="96" customWidth="1"/>
    <col min="13586" max="13586" width="9.140625" style="96"/>
    <col min="13587" max="13587" width="1.28515625" style="96" customWidth="1"/>
    <col min="13588" max="13588" width="13.7109375" style="96" customWidth="1"/>
    <col min="13589" max="13590" width="9.140625" style="96"/>
    <col min="13591" max="13591" width="13.7109375" style="96" customWidth="1"/>
    <col min="13592" max="13836" width="9.140625" style="96"/>
    <col min="13837" max="13837" width="13.7109375" style="96" customWidth="1"/>
    <col min="13838" max="13839" width="9.140625" style="96"/>
    <col min="13840" max="13841" width="11.140625" style="96" customWidth="1"/>
    <col min="13842" max="13842" width="9.140625" style="96"/>
    <col min="13843" max="13843" width="1.28515625" style="96" customWidth="1"/>
    <col min="13844" max="13844" width="13.7109375" style="96" customWidth="1"/>
    <col min="13845" max="13846" width="9.140625" style="96"/>
    <col min="13847" max="13847" width="13.7109375" style="96" customWidth="1"/>
    <col min="13848" max="14092" width="9.140625" style="96"/>
    <col min="14093" max="14093" width="13.7109375" style="96" customWidth="1"/>
    <col min="14094" max="14095" width="9.140625" style="96"/>
    <col min="14096" max="14097" width="11.140625" style="96" customWidth="1"/>
    <col min="14098" max="14098" width="9.140625" style="96"/>
    <col min="14099" max="14099" width="1.28515625" style="96" customWidth="1"/>
    <col min="14100" max="14100" width="13.7109375" style="96" customWidth="1"/>
    <col min="14101" max="14102" width="9.140625" style="96"/>
    <col min="14103" max="14103" width="13.7109375" style="96" customWidth="1"/>
    <col min="14104" max="14348" width="9.140625" style="96"/>
    <col min="14349" max="14349" width="13.7109375" style="96" customWidth="1"/>
    <col min="14350" max="14351" width="9.140625" style="96"/>
    <col min="14352" max="14353" width="11.140625" style="96" customWidth="1"/>
    <col min="14354" max="14354" width="9.140625" style="96"/>
    <col min="14355" max="14355" width="1.28515625" style="96" customWidth="1"/>
    <col min="14356" max="14356" width="13.7109375" style="96" customWidth="1"/>
    <col min="14357" max="14358" width="9.140625" style="96"/>
    <col min="14359" max="14359" width="13.7109375" style="96" customWidth="1"/>
    <col min="14360" max="14604" width="9.140625" style="96"/>
    <col min="14605" max="14605" width="13.7109375" style="96" customWidth="1"/>
    <col min="14606" max="14607" width="9.140625" style="96"/>
    <col min="14608" max="14609" width="11.140625" style="96" customWidth="1"/>
    <col min="14610" max="14610" width="9.140625" style="96"/>
    <col min="14611" max="14611" width="1.28515625" style="96" customWidth="1"/>
    <col min="14612" max="14612" width="13.7109375" style="96" customWidth="1"/>
    <col min="14613" max="14614" width="9.140625" style="96"/>
    <col min="14615" max="14615" width="13.7109375" style="96" customWidth="1"/>
    <col min="14616" max="14860" width="9.140625" style="96"/>
    <col min="14861" max="14861" width="13.7109375" style="96" customWidth="1"/>
    <col min="14862" max="14863" width="9.140625" style="96"/>
    <col min="14864" max="14865" width="11.140625" style="96" customWidth="1"/>
    <col min="14866" max="14866" width="9.140625" style="96"/>
    <col min="14867" max="14867" width="1.28515625" style="96" customWidth="1"/>
    <col min="14868" max="14868" width="13.7109375" style="96" customWidth="1"/>
    <col min="14869" max="14870" width="9.140625" style="96"/>
    <col min="14871" max="14871" width="13.7109375" style="96" customWidth="1"/>
    <col min="14872" max="15116" width="9.140625" style="96"/>
    <col min="15117" max="15117" width="13.7109375" style="96" customWidth="1"/>
    <col min="15118" max="15119" width="9.140625" style="96"/>
    <col min="15120" max="15121" width="11.140625" style="96" customWidth="1"/>
    <col min="15122" max="15122" width="9.140625" style="96"/>
    <col min="15123" max="15123" width="1.28515625" style="96" customWidth="1"/>
    <col min="15124" max="15124" width="13.7109375" style="96" customWidth="1"/>
    <col min="15125" max="15126" width="9.140625" style="96"/>
    <col min="15127" max="15127" width="13.7109375" style="96" customWidth="1"/>
    <col min="15128" max="15372" width="9.140625" style="96"/>
    <col min="15373" max="15373" width="13.7109375" style="96" customWidth="1"/>
    <col min="15374" max="15375" width="9.140625" style="96"/>
    <col min="15376" max="15377" width="11.140625" style="96" customWidth="1"/>
    <col min="15378" max="15378" width="9.140625" style="96"/>
    <col min="15379" max="15379" width="1.28515625" style="96" customWidth="1"/>
    <col min="15380" max="15380" width="13.7109375" style="96" customWidth="1"/>
    <col min="15381" max="15382" width="9.140625" style="96"/>
    <col min="15383" max="15383" width="13.7109375" style="96" customWidth="1"/>
    <col min="15384" max="15628" width="9.140625" style="96"/>
    <col min="15629" max="15629" width="13.7109375" style="96" customWidth="1"/>
    <col min="15630" max="15631" width="9.140625" style="96"/>
    <col min="15632" max="15633" width="11.140625" style="96" customWidth="1"/>
    <col min="15634" max="15634" width="9.140625" style="96"/>
    <col min="15635" max="15635" width="1.28515625" style="96" customWidth="1"/>
    <col min="15636" max="15636" width="13.7109375" style="96" customWidth="1"/>
    <col min="15637" max="15638" width="9.140625" style="96"/>
    <col min="15639" max="15639" width="13.7109375" style="96" customWidth="1"/>
    <col min="15640" max="15884" width="9.140625" style="96"/>
    <col min="15885" max="15885" width="13.7109375" style="96" customWidth="1"/>
    <col min="15886" max="15887" width="9.140625" style="96"/>
    <col min="15888" max="15889" width="11.140625" style="96" customWidth="1"/>
    <col min="15890" max="15890" width="9.140625" style="96"/>
    <col min="15891" max="15891" width="1.28515625" style="96" customWidth="1"/>
    <col min="15892" max="15892" width="13.7109375" style="96" customWidth="1"/>
    <col min="15893" max="15894" width="9.140625" style="96"/>
    <col min="15895" max="15895" width="13.7109375" style="96" customWidth="1"/>
    <col min="15896" max="16140" width="9.140625" style="96"/>
    <col min="16141" max="16141" width="13.7109375" style="96" customWidth="1"/>
    <col min="16142" max="16143" width="9.140625" style="96"/>
    <col min="16144" max="16145" width="11.140625" style="96" customWidth="1"/>
    <col min="16146" max="16146" width="9.140625" style="96"/>
    <col min="16147" max="16147" width="1.28515625" style="96" customWidth="1"/>
    <col min="16148" max="16148" width="13.7109375" style="96" customWidth="1"/>
    <col min="16149" max="16150" width="9.140625" style="96"/>
    <col min="16151" max="16151" width="13.7109375" style="96" customWidth="1"/>
    <col min="16152" max="16384" width="9.140625" style="96"/>
  </cols>
  <sheetData>
    <row r="1" spans="13:24" ht="20.100000000000001" customHeight="1" x14ac:dyDescent="0.2"/>
    <row r="2" spans="13:24" ht="30" customHeight="1" x14ac:dyDescent="0.2">
      <c r="M2" s="162" t="s">
        <v>184</v>
      </c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13:24" x14ac:dyDescent="0.2">
      <c r="M3" s="163" t="s">
        <v>133</v>
      </c>
      <c r="N3" s="97" t="s">
        <v>134</v>
      </c>
      <c r="O3" s="97" t="s">
        <v>135</v>
      </c>
      <c r="P3" s="97" t="s">
        <v>136</v>
      </c>
      <c r="Q3" s="97" t="s">
        <v>135</v>
      </c>
      <c r="R3" s="97" t="s">
        <v>137</v>
      </c>
      <c r="T3" s="163" t="s">
        <v>133</v>
      </c>
      <c r="U3" s="97" t="s">
        <v>137</v>
      </c>
      <c r="V3" s="97" t="s">
        <v>138</v>
      </c>
      <c r="W3" s="97" t="s">
        <v>133</v>
      </c>
      <c r="X3" s="97" t="s">
        <v>139</v>
      </c>
    </row>
    <row r="4" spans="13:24" x14ac:dyDescent="0.2">
      <c r="M4" s="164"/>
      <c r="N4" s="21" t="s">
        <v>140</v>
      </c>
      <c r="O4" s="21" t="s">
        <v>140</v>
      </c>
      <c r="P4" s="21" t="s">
        <v>141</v>
      </c>
      <c r="Q4" s="21" t="s">
        <v>141</v>
      </c>
      <c r="R4" s="21" t="s">
        <v>142</v>
      </c>
      <c r="T4" s="164"/>
      <c r="U4" s="21" t="s">
        <v>142</v>
      </c>
      <c r="V4" s="21" t="s">
        <v>78</v>
      </c>
      <c r="W4" s="21" t="s">
        <v>143</v>
      </c>
      <c r="X4" s="21" t="s">
        <v>143</v>
      </c>
    </row>
    <row r="5" spans="13:24" x14ac:dyDescent="0.2">
      <c r="M5" s="22" t="str">
        <f>Classifica!H4</f>
        <v>AVELLINO</v>
      </c>
      <c r="N5" s="22">
        <f>Classifica!R4</f>
        <v>6</v>
      </c>
      <c r="O5" s="22">
        <f>Classifica!S4</f>
        <v>6</v>
      </c>
      <c r="P5" s="22">
        <f>Classifica!X4</f>
        <v>4</v>
      </c>
      <c r="Q5" s="22">
        <f>Classifica!Z4</f>
        <v>11</v>
      </c>
      <c r="R5" s="22">
        <f>(Classifica!R4*-2)+(Classifica!S4*-3)+(Classifica!X4*2)+(Classifica!Z4*-1)</f>
        <v>-33</v>
      </c>
      <c r="T5" s="98" t="str">
        <f t="shared" ref="T5:T24" si="0">M5</f>
        <v>AVELLINO</v>
      </c>
      <c r="U5" s="99">
        <f t="shared" ref="U5:U24" si="1">R5</f>
        <v>-33</v>
      </c>
      <c r="V5" s="22">
        <v>1</v>
      </c>
      <c r="W5" s="22" t="str">
        <f t="array" ref="W5">INDEX($T$5:$T$24,SMALL(IF($U$5:$U$24=$X5,ROW($U$5:$U$24)-ROW($U$5)+1),COUNTIF($X$5:$X5,$X5)))</f>
        <v>CATANZARO</v>
      </c>
      <c r="X5" s="22">
        <f>LARGE($R$5:$R$24,ROWS($U$5:$U5))</f>
        <v>20</v>
      </c>
    </row>
    <row r="6" spans="13:24" x14ac:dyDescent="0.2">
      <c r="M6" s="22" t="str">
        <f>Classifica!H5</f>
        <v>CATANZARO</v>
      </c>
      <c r="N6" s="22">
        <f>Classifica!R5</f>
        <v>1</v>
      </c>
      <c r="O6" s="22">
        <f>Classifica!S5</f>
        <v>0</v>
      </c>
      <c r="P6" s="22">
        <f>Classifica!X5</f>
        <v>12</v>
      </c>
      <c r="Q6" s="22">
        <f>Classifica!Z5</f>
        <v>2</v>
      </c>
      <c r="R6" s="22">
        <f t="shared" ref="R6:R24" si="2">(N6*-2)+(O6*-3)+(P6*2)+(Q6*-1)</f>
        <v>20</v>
      </c>
      <c r="T6" s="98" t="str">
        <f t="shared" si="0"/>
        <v>CATANZARO</v>
      </c>
      <c r="U6" s="99">
        <f t="shared" si="1"/>
        <v>20</v>
      </c>
      <c r="V6" s="22">
        <v>2</v>
      </c>
      <c r="W6" s="22" t="str">
        <f t="array" ref="W6">INDEX($T$5:$T$24,SMALL(IF($U$5:$U$24=$X6,ROW($U$5:$U$24)-ROW($U$5)+1),COUNTIF($X$5:$X6,$X6)))</f>
        <v>CROTONE</v>
      </c>
      <c r="X6" s="22">
        <f>LARGE($R$5:$R$24,ROWS($U$5:$U6))</f>
        <v>4</v>
      </c>
    </row>
    <row r="7" spans="13:24" x14ac:dyDescent="0.2">
      <c r="M7" s="22" t="str">
        <f>Classifica!H6</f>
        <v>CERIGNOLA</v>
      </c>
      <c r="N7" s="22">
        <f>Classifica!R6</f>
        <v>4</v>
      </c>
      <c r="O7" s="22">
        <f>Classifica!S6</f>
        <v>3</v>
      </c>
      <c r="P7" s="22">
        <f>Classifica!X6</f>
        <v>4</v>
      </c>
      <c r="Q7" s="22">
        <f>Classifica!Z6</f>
        <v>7</v>
      </c>
      <c r="R7" s="22">
        <f t="shared" si="2"/>
        <v>-16</v>
      </c>
      <c r="T7" s="98" t="str">
        <f t="shared" si="0"/>
        <v>CERIGNOLA</v>
      </c>
      <c r="U7" s="99">
        <f t="shared" si="1"/>
        <v>-16</v>
      </c>
      <c r="V7" s="22">
        <v>3</v>
      </c>
      <c r="W7" s="22" t="str">
        <f t="array" ref="W7">INDEX($T$5:$T$24,SMALL(IF($U$5:$U$24=$X7,ROW($U$5:$U$24)-ROW($U$5)+1),COUNTIF($X$5:$X7,$X7)))</f>
        <v>PESCARA</v>
      </c>
      <c r="X7" s="22">
        <f>LARGE($R$5:$R$24,ROWS($U$5:$U7))</f>
        <v>-11</v>
      </c>
    </row>
    <row r="8" spans="13:24" x14ac:dyDescent="0.2">
      <c r="M8" s="22" t="str">
        <f>Classifica!H7</f>
        <v>CROTONE</v>
      </c>
      <c r="N8" s="22">
        <f>Classifica!R7</f>
        <v>5</v>
      </c>
      <c r="O8" s="22">
        <f>Classifica!S7</f>
        <v>1</v>
      </c>
      <c r="P8" s="22">
        <f>Classifica!X7</f>
        <v>10</v>
      </c>
      <c r="Q8" s="22">
        <f>Classifica!Z7</f>
        <v>3</v>
      </c>
      <c r="R8" s="22">
        <f t="shared" si="2"/>
        <v>4</v>
      </c>
      <c r="T8" s="98" t="str">
        <f t="shared" si="0"/>
        <v>CROTONE</v>
      </c>
      <c r="U8" s="99">
        <f t="shared" si="1"/>
        <v>4</v>
      </c>
      <c r="V8" s="22">
        <v>4</v>
      </c>
      <c r="W8" s="22" t="str">
        <f t="array" ref="W8">INDEX($T$5:$T$24,SMALL(IF($U$5:$U$24=$X8,ROW($U$5:$U$24)-ROW($U$5)+1),COUNTIF($X$5:$X8,$X8)))</f>
        <v>FOGGIA</v>
      </c>
      <c r="X8" s="22">
        <f>LARGE($R$5:$R$24,ROWS($U$5:$U8))</f>
        <v>-15</v>
      </c>
    </row>
    <row r="9" spans="13:24" x14ac:dyDescent="0.2">
      <c r="M9" s="22" t="str">
        <f>Classifica!H8</f>
        <v>FIDELIS ANDRIA</v>
      </c>
      <c r="N9" s="22">
        <f>Classifica!R8</f>
        <v>9</v>
      </c>
      <c r="O9" s="22">
        <f>Classifica!S8</f>
        <v>5</v>
      </c>
      <c r="P9" s="22">
        <f>Classifica!X8</f>
        <v>1</v>
      </c>
      <c r="Q9" s="22">
        <f>Classifica!Z8</f>
        <v>12</v>
      </c>
      <c r="R9" s="22">
        <f t="shared" si="2"/>
        <v>-43</v>
      </c>
      <c r="T9" s="98" t="str">
        <f t="shared" si="0"/>
        <v>FIDELIS ANDRIA</v>
      </c>
      <c r="U9" s="99">
        <f t="shared" si="1"/>
        <v>-43</v>
      </c>
      <c r="V9" s="22">
        <v>5</v>
      </c>
      <c r="W9" s="22" t="str">
        <f t="array" ref="W9">INDEX($T$5:$T$24,SMALL(IF($U$5:$U$24=$X9,ROW($U$5:$U$24)-ROW($U$5)+1),COUNTIF($X$5:$X9,$X9)))</f>
        <v>CERIGNOLA</v>
      </c>
      <c r="X9" s="22">
        <f>LARGE($R$5:$R$24,ROWS($U$5:$U9))</f>
        <v>-16</v>
      </c>
    </row>
    <row r="10" spans="13:24" x14ac:dyDescent="0.2">
      <c r="M10" s="22" t="str">
        <f>Classifica!H9</f>
        <v>FOGGIA</v>
      </c>
      <c r="N10" s="22">
        <f>Classifica!R9</f>
        <v>3</v>
      </c>
      <c r="O10" s="22">
        <f>Classifica!S9</f>
        <v>5</v>
      </c>
      <c r="P10" s="22">
        <f>Classifica!X9</f>
        <v>7</v>
      </c>
      <c r="Q10" s="22">
        <f>Classifica!Z9</f>
        <v>8</v>
      </c>
      <c r="R10" s="22">
        <f t="shared" si="2"/>
        <v>-15</v>
      </c>
      <c r="T10" s="98" t="str">
        <f t="shared" si="0"/>
        <v>FOGGIA</v>
      </c>
      <c r="U10" s="99">
        <f t="shared" si="1"/>
        <v>-15</v>
      </c>
      <c r="V10" s="22">
        <v>6</v>
      </c>
      <c r="W10" s="22" t="str">
        <f t="array" ref="W10">INDEX($T$5:$T$24,SMALL(IF($U$5:$U$24=$X10,ROW($U$5:$U$24)-ROW($U$5)+1),COUNTIF($X$5:$X10,$X10)))</f>
        <v>PICERNO</v>
      </c>
      <c r="X10" s="22">
        <f>LARGE($R$5:$R$24,ROWS($U$5:$U10))</f>
        <v>-17</v>
      </c>
    </row>
    <row r="11" spans="13:24" x14ac:dyDescent="0.2">
      <c r="M11" s="22" t="str">
        <f>Classifica!H10</f>
        <v>GELBISON</v>
      </c>
      <c r="N11" s="22">
        <f>Classifica!R10</f>
        <v>7</v>
      </c>
      <c r="O11" s="22">
        <f>Classifica!S10</f>
        <v>8</v>
      </c>
      <c r="P11" s="22">
        <f>Classifica!X10</f>
        <v>3</v>
      </c>
      <c r="Q11" s="22">
        <f>Classifica!Z10</f>
        <v>8</v>
      </c>
      <c r="R11" s="22">
        <f t="shared" si="2"/>
        <v>-40</v>
      </c>
      <c r="T11" s="98" t="str">
        <f t="shared" si="0"/>
        <v>GELBISON</v>
      </c>
      <c r="U11" s="99">
        <f t="shared" si="1"/>
        <v>-40</v>
      </c>
      <c r="V11" s="22">
        <v>7</v>
      </c>
      <c r="W11" s="22" t="str">
        <f t="array" ref="W11">INDEX($T$5:$T$24,SMALL(IF($U$5:$U$24=$X11,ROW($U$5:$U$24)-ROW($U$5)+1),COUNTIF($X$5:$X11,$X11)))</f>
        <v>MONOPOLI</v>
      </c>
      <c r="X11" s="22">
        <f>LARGE($R$5:$R$24,ROWS($U$5:$U11))</f>
        <v>-22</v>
      </c>
    </row>
    <row r="12" spans="13:24" x14ac:dyDescent="0.2">
      <c r="M12" s="22" t="str">
        <f>Classifica!H11</f>
        <v>GIUGLIANO</v>
      </c>
      <c r="N12" s="22">
        <f>Classifica!R11</f>
        <v>7</v>
      </c>
      <c r="O12" s="22">
        <f>Classifica!S11</f>
        <v>5</v>
      </c>
      <c r="P12" s="22">
        <f>Classifica!X11</f>
        <v>4</v>
      </c>
      <c r="Q12" s="22">
        <f>Classifica!Z11</f>
        <v>9</v>
      </c>
      <c r="R12" s="22">
        <f t="shared" si="2"/>
        <v>-30</v>
      </c>
      <c r="T12" s="98" t="str">
        <f t="shared" si="0"/>
        <v>GIUGLIANO</v>
      </c>
      <c r="U12" s="99">
        <f t="shared" si="1"/>
        <v>-30</v>
      </c>
      <c r="V12" s="22">
        <v>8</v>
      </c>
      <c r="W12" s="22" t="str">
        <f t="array" ref="W12">INDEX($T$5:$T$24,SMALL(IF($U$5:$U$24=$X12,ROW($U$5:$U$24)-ROW($U$5)+1),COUNTIF($X$5:$X12,$X12)))</f>
        <v>LATINA</v>
      </c>
      <c r="X12" s="22">
        <f>LARGE($R$5:$R$24,ROWS($U$5:$U12))</f>
        <v>-27</v>
      </c>
    </row>
    <row r="13" spans="13:24" x14ac:dyDescent="0.2">
      <c r="M13" s="22" t="str">
        <f>Classifica!H12</f>
        <v>JUVE STABIA</v>
      </c>
      <c r="N13" s="22">
        <f>Classifica!R12</f>
        <v>6</v>
      </c>
      <c r="O13" s="22">
        <f>Classifica!S12</f>
        <v>6</v>
      </c>
      <c r="P13" s="22">
        <f>Classifica!X12</f>
        <v>5</v>
      </c>
      <c r="Q13" s="22">
        <f>Classifica!Z12</f>
        <v>10</v>
      </c>
      <c r="R13" s="22">
        <f t="shared" si="2"/>
        <v>-30</v>
      </c>
      <c r="T13" s="98" t="str">
        <f t="shared" si="0"/>
        <v>JUVE STABIA</v>
      </c>
      <c r="U13" s="99">
        <f t="shared" si="1"/>
        <v>-30</v>
      </c>
      <c r="V13" s="22">
        <v>9</v>
      </c>
      <c r="W13" s="22" t="str">
        <f t="array" ref="W13">INDEX($T$5:$T$24,SMALL(IF($U$5:$U$24=$X13,ROW($U$5:$U$24)-ROW($U$5)+1),COUNTIF($X$5:$X13,$X13)))</f>
        <v>POTENZA</v>
      </c>
      <c r="X13" s="22">
        <f>LARGE($R$5:$R$24,ROWS($U$5:$U13))</f>
        <v>-28</v>
      </c>
    </row>
    <row r="14" spans="13:24" x14ac:dyDescent="0.2">
      <c r="M14" s="22" t="str">
        <f>Classifica!H13</f>
        <v>LATINA</v>
      </c>
      <c r="N14" s="22">
        <f>Classifica!R13</f>
        <v>6</v>
      </c>
      <c r="O14" s="22">
        <f>Classifica!S13</f>
        <v>5</v>
      </c>
      <c r="P14" s="22">
        <f>Classifica!X13</f>
        <v>4</v>
      </c>
      <c r="Q14" s="22">
        <f>Classifica!Z13</f>
        <v>8</v>
      </c>
      <c r="R14" s="22">
        <f t="shared" si="2"/>
        <v>-27</v>
      </c>
      <c r="T14" s="98" t="str">
        <f t="shared" si="0"/>
        <v>LATINA</v>
      </c>
      <c r="U14" s="99">
        <f t="shared" si="1"/>
        <v>-27</v>
      </c>
      <c r="V14" s="22">
        <v>10</v>
      </c>
      <c r="W14" s="22" t="str">
        <f t="array" ref="W14">INDEX($T$5:$T$24,SMALL(IF($U$5:$U$24=$X14,ROW($U$5:$U$24)-ROW($U$5)+1),COUNTIF($X$5:$X14,$X14)))</f>
        <v>GIUGLIANO</v>
      </c>
      <c r="X14" s="22">
        <f>LARGE($R$5:$R$24,ROWS($U$5:$U14))</f>
        <v>-30</v>
      </c>
    </row>
    <row r="15" spans="13:24" x14ac:dyDescent="0.2">
      <c r="M15" s="22" t="str">
        <f>Classifica!H14</f>
        <v>MESSINA</v>
      </c>
      <c r="N15" s="22">
        <f>Classifica!R14</f>
        <v>4</v>
      </c>
      <c r="O15" s="22">
        <f>Classifica!S14</f>
        <v>8</v>
      </c>
      <c r="P15" s="22">
        <f>Classifica!X14</f>
        <v>4</v>
      </c>
      <c r="Q15" s="22">
        <f>Classifica!Z14</f>
        <v>11</v>
      </c>
      <c r="R15" s="22">
        <f t="shared" si="2"/>
        <v>-35</v>
      </c>
      <c r="T15" s="98" t="str">
        <f t="shared" si="0"/>
        <v>MESSINA</v>
      </c>
      <c r="U15" s="99">
        <f t="shared" si="1"/>
        <v>-35</v>
      </c>
      <c r="V15" s="22">
        <v>11</v>
      </c>
      <c r="W15" s="22" t="str">
        <f t="array" ref="W15">INDEX($T$5:$T$24,SMALL(IF($U$5:$U$24=$X15,ROW($U$5:$U$24)-ROW($U$5)+1),COUNTIF($X$5:$X15,$X15)))</f>
        <v>JUVE STABIA</v>
      </c>
      <c r="X15" s="22">
        <f>LARGE($R$5:$R$24,ROWS($U$5:$U15))</f>
        <v>-30</v>
      </c>
    </row>
    <row r="16" spans="13:24" x14ac:dyDescent="0.2">
      <c r="M16" s="22" t="str">
        <f>Classifica!H15</f>
        <v>MONOPOLI</v>
      </c>
      <c r="N16" s="22">
        <f>Classifica!R15</f>
        <v>0</v>
      </c>
      <c r="O16" s="22">
        <f>Classifica!S15</f>
        <v>8</v>
      </c>
      <c r="P16" s="22">
        <f>Classifica!X15</f>
        <v>5</v>
      </c>
      <c r="Q16" s="22">
        <f>Classifica!Z15</f>
        <v>8</v>
      </c>
      <c r="R16" s="22">
        <f t="shared" si="2"/>
        <v>-22</v>
      </c>
      <c r="T16" s="98" t="str">
        <f t="shared" si="0"/>
        <v>MONOPOLI</v>
      </c>
      <c r="U16" s="99">
        <f t="shared" si="1"/>
        <v>-22</v>
      </c>
      <c r="V16" s="22">
        <v>12</v>
      </c>
      <c r="W16" s="22" t="str">
        <f t="array" ref="W16">INDEX($T$5:$T$24,SMALL(IF($U$5:$U$24=$X16,ROW($U$5:$U$24)-ROW($U$5)+1),COUNTIF($X$5:$X16,$X16)))</f>
        <v>TARANTO</v>
      </c>
      <c r="X16" s="22">
        <f>LARGE($R$5:$R$24,ROWS($U$5:$U16))</f>
        <v>-30</v>
      </c>
    </row>
    <row r="17" spans="13:24" x14ac:dyDescent="0.2">
      <c r="M17" s="22" t="str">
        <f>Classifica!H16</f>
        <v>MONTEROSI</v>
      </c>
      <c r="N17" s="22">
        <f>Classifica!R16</f>
        <v>12</v>
      </c>
      <c r="O17" s="22">
        <f>Classifica!S16</f>
        <v>4</v>
      </c>
      <c r="P17" s="22">
        <f>Classifica!X16</f>
        <v>7</v>
      </c>
      <c r="Q17" s="22">
        <f>Classifica!Z16</f>
        <v>10</v>
      </c>
      <c r="R17" s="22">
        <f t="shared" si="2"/>
        <v>-32</v>
      </c>
      <c r="T17" s="98" t="str">
        <f t="shared" si="0"/>
        <v>MONTEROSI</v>
      </c>
      <c r="U17" s="99">
        <f t="shared" si="1"/>
        <v>-32</v>
      </c>
      <c r="V17" s="22">
        <v>13</v>
      </c>
      <c r="W17" s="22" t="str">
        <f t="array" ref="W17">INDEX($T$5:$T$24,SMALL(IF($U$5:$U$24=$X17,ROW($U$5:$U$24)-ROW($U$5)+1),COUNTIF($X$5:$X17,$X17)))</f>
        <v>V FRANCAVILLA</v>
      </c>
      <c r="X17" s="22">
        <f>LARGE($R$5:$R$24,ROWS($U$5:$U17))</f>
        <v>-31</v>
      </c>
    </row>
    <row r="18" spans="13:24" x14ac:dyDescent="0.2">
      <c r="M18" s="22" t="str">
        <f>Classifica!H17</f>
        <v>PESCARA</v>
      </c>
      <c r="N18" s="22">
        <f>Classifica!R17</f>
        <v>4</v>
      </c>
      <c r="O18" s="22">
        <f>Classifica!S17</f>
        <v>5</v>
      </c>
      <c r="P18" s="22">
        <f>Classifica!X17</f>
        <v>9</v>
      </c>
      <c r="Q18" s="22">
        <f>Classifica!Z17</f>
        <v>6</v>
      </c>
      <c r="R18" s="22">
        <f t="shared" si="2"/>
        <v>-11</v>
      </c>
      <c r="T18" s="98" t="str">
        <f t="shared" si="0"/>
        <v>PESCARA</v>
      </c>
      <c r="U18" s="99">
        <f t="shared" si="1"/>
        <v>-11</v>
      </c>
      <c r="V18" s="22">
        <v>14</v>
      </c>
      <c r="W18" s="22" t="str">
        <f t="array" ref="W18">INDEX($T$5:$T$24,SMALL(IF($U$5:$U$24=$X18,ROW($U$5:$U$24)-ROW($U$5)+1),COUNTIF($X$5:$X18,$X18)))</f>
        <v>MONTEROSI</v>
      </c>
      <c r="X18" s="22">
        <f>LARGE($R$5:$R$24,ROWS($U$5:$U18))</f>
        <v>-32</v>
      </c>
    </row>
    <row r="19" spans="13:24" x14ac:dyDescent="0.2">
      <c r="M19" s="22" t="str">
        <f>Classifica!H18</f>
        <v>PICERNO</v>
      </c>
      <c r="N19" s="22">
        <f>Classifica!R18</f>
        <v>6</v>
      </c>
      <c r="O19" s="22">
        <f>Classifica!S18</f>
        <v>4</v>
      </c>
      <c r="P19" s="22">
        <f>Classifica!X18</f>
        <v>6</v>
      </c>
      <c r="Q19" s="22">
        <f>Classifica!Z18</f>
        <v>5</v>
      </c>
      <c r="R19" s="22">
        <f t="shared" si="2"/>
        <v>-17</v>
      </c>
      <c r="T19" s="98" t="str">
        <f t="shared" si="0"/>
        <v>PICERNO</v>
      </c>
      <c r="U19" s="99">
        <f t="shared" si="1"/>
        <v>-17</v>
      </c>
      <c r="V19" s="22">
        <v>15</v>
      </c>
      <c r="W19" s="22" t="str">
        <f t="array" ref="W19">INDEX($T$5:$T$24,SMALL(IF($U$5:$U$24=$X19,ROW($U$5:$U$24)-ROW($U$5)+1),COUNTIF($X$5:$X19,$X19)))</f>
        <v>AVELLINO</v>
      </c>
      <c r="X19" s="22">
        <f>LARGE($R$5:$R$24,ROWS($U$5:$U19))</f>
        <v>-33</v>
      </c>
    </row>
    <row r="20" spans="13:24" x14ac:dyDescent="0.2">
      <c r="M20" s="22" t="str">
        <f>Classifica!H19</f>
        <v>POTENZA</v>
      </c>
      <c r="N20" s="22">
        <f>Classifica!R19</f>
        <v>7</v>
      </c>
      <c r="O20" s="22">
        <f>Classifica!S19</f>
        <v>4</v>
      </c>
      <c r="P20" s="22">
        <f>Classifica!X19</f>
        <v>2</v>
      </c>
      <c r="Q20" s="22">
        <f>Classifica!Z19</f>
        <v>6</v>
      </c>
      <c r="R20" s="22">
        <f t="shared" si="2"/>
        <v>-28</v>
      </c>
      <c r="T20" s="98" t="str">
        <f t="shared" si="0"/>
        <v>POTENZA</v>
      </c>
      <c r="U20" s="99">
        <f t="shared" si="1"/>
        <v>-28</v>
      </c>
      <c r="V20" s="22">
        <v>16</v>
      </c>
      <c r="W20" s="22" t="str">
        <f t="array" ref="W20">INDEX($T$5:$T$24,SMALL(IF($U$5:$U$24=$X20,ROW($U$5:$U$24)-ROW($U$5)+1),COUNTIF($X$5:$X20,$X20)))</f>
        <v>TURRIS</v>
      </c>
      <c r="X20" s="22">
        <f>LARGE($R$5:$R$24,ROWS($U$5:$U20))</f>
        <v>-33</v>
      </c>
    </row>
    <row r="21" spans="13:24" x14ac:dyDescent="0.2">
      <c r="M21" s="22" t="str">
        <f>Classifica!H20</f>
        <v>TARANTO</v>
      </c>
      <c r="N21" s="22">
        <f>Classifica!R20</f>
        <v>7</v>
      </c>
      <c r="O21" s="22">
        <f>Classifica!S20</f>
        <v>3</v>
      </c>
      <c r="P21" s="22">
        <f>Classifica!X20</f>
        <v>2</v>
      </c>
      <c r="Q21" s="22">
        <f>Classifica!Z20</f>
        <v>11</v>
      </c>
      <c r="R21" s="22">
        <f t="shared" si="2"/>
        <v>-30</v>
      </c>
      <c r="T21" s="98" t="str">
        <f t="shared" si="0"/>
        <v>TARANTO</v>
      </c>
      <c r="U21" s="99">
        <f t="shared" si="1"/>
        <v>-30</v>
      </c>
      <c r="V21" s="22">
        <v>17</v>
      </c>
      <c r="W21" s="22" t="str">
        <f t="array" ref="W21">INDEX($T$5:$T$24,SMALL(IF($U$5:$U$24=$X21,ROW($U$5:$U$24)-ROW($U$5)+1),COUNTIF($X$5:$X21,$X21)))</f>
        <v>MESSINA</v>
      </c>
      <c r="X21" s="22">
        <f>LARGE($R$5:$R$24,ROWS($U$5:$U21))</f>
        <v>-35</v>
      </c>
    </row>
    <row r="22" spans="13:24" x14ac:dyDescent="0.2">
      <c r="M22" s="22" t="str">
        <f>Classifica!H21</f>
        <v>TURRIS</v>
      </c>
      <c r="N22" s="22">
        <f>Classifica!R21</f>
        <v>6</v>
      </c>
      <c r="O22" s="22">
        <f>Classifica!S21</f>
        <v>7</v>
      </c>
      <c r="P22" s="22">
        <f>Classifica!X21</f>
        <v>5</v>
      </c>
      <c r="Q22" s="22">
        <f>Classifica!Z21</f>
        <v>10</v>
      </c>
      <c r="R22" s="22">
        <f t="shared" si="2"/>
        <v>-33</v>
      </c>
      <c r="T22" s="98" t="str">
        <f t="shared" si="0"/>
        <v>TURRIS</v>
      </c>
      <c r="U22" s="99">
        <f t="shared" si="1"/>
        <v>-33</v>
      </c>
      <c r="V22" s="22">
        <v>18</v>
      </c>
      <c r="W22" s="22" t="str">
        <f t="array" ref="W22">INDEX($T$5:$T$24,SMALL(IF($U$5:$U$24=$X22,ROW($U$5:$U$24)-ROW($U$5)+1),COUNTIF($X$5:$X22,$X22)))</f>
        <v>GELBISON</v>
      </c>
      <c r="X22" s="22">
        <f>LARGE($R$5:$R$24,ROWS($U$5:$U22))</f>
        <v>-40</v>
      </c>
    </row>
    <row r="23" spans="13:24" x14ac:dyDescent="0.2">
      <c r="M23" s="22" t="str">
        <f>Classifica!H22</f>
        <v>VITERBESE</v>
      </c>
      <c r="N23" s="22">
        <f>Classifica!R22</f>
        <v>7</v>
      </c>
      <c r="O23" s="22">
        <f>Classifica!S22</f>
        <v>7</v>
      </c>
      <c r="P23" s="22">
        <f>Classifica!X22</f>
        <v>3</v>
      </c>
      <c r="Q23" s="22">
        <f>Classifica!Z22</f>
        <v>12</v>
      </c>
      <c r="R23" s="22">
        <f t="shared" si="2"/>
        <v>-41</v>
      </c>
      <c r="T23" s="98" t="str">
        <f t="shared" si="0"/>
        <v>VITERBESE</v>
      </c>
      <c r="U23" s="99">
        <f t="shared" si="1"/>
        <v>-41</v>
      </c>
      <c r="V23" s="22">
        <v>19</v>
      </c>
      <c r="W23" s="22" t="str">
        <f t="array" ref="W23">INDEX($T$5:$T$24,SMALL(IF($U$5:$U$24=$X23,ROW($U$5:$U$24)-ROW($U$5)+1),COUNTIF($X$5:$X23,$X23)))</f>
        <v>VITERBESE</v>
      </c>
      <c r="X23" s="22">
        <f>LARGE($R$5:$R$24,ROWS($U$5:$U23))</f>
        <v>-41</v>
      </c>
    </row>
    <row r="24" spans="13:24" x14ac:dyDescent="0.2">
      <c r="M24" s="22" t="str">
        <f>Classifica!H23</f>
        <v>V FRANCAVILLA</v>
      </c>
      <c r="N24" s="22">
        <f>Classifica!R23</f>
        <v>3</v>
      </c>
      <c r="O24" s="22">
        <f>Classifica!S23</f>
        <v>4</v>
      </c>
      <c r="P24" s="22">
        <f>Classifica!X23</f>
        <v>1</v>
      </c>
      <c r="Q24" s="22">
        <f>Classifica!Z23</f>
        <v>15</v>
      </c>
      <c r="R24" s="22">
        <f t="shared" si="2"/>
        <v>-31</v>
      </c>
      <c r="T24" s="100" t="str">
        <f t="shared" si="0"/>
        <v>V FRANCAVILLA</v>
      </c>
      <c r="U24" s="101">
        <f t="shared" si="1"/>
        <v>-31</v>
      </c>
      <c r="V24" s="22">
        <v>20</v>
      </c>
      <c r="W24" s="22" t="str">
        <f t="array" ref="W24">INDEX($T$5:$T$24,SMALL(IF($U$5:$U$24=$X24,ROW($U$5:$U$24)-ROW($U$5)+1),COUNTIF($X$5:$X24,$X24)))</f>
        <v>FIDELIS ANDRIA</v>
      </c>
      <c r="X24" s="22">
        <f>LARGE($R$5:$R$24,ROWS($U$5:$U24))</f>
        <v>-43</v>
      </c>
    </row>
  </sheetData>
  <sheetProtection algorithmName="SHA-512" hashValue="yWCQbG7LeOdH2eDGls5jTXlTuFPdd3d7Qcj8ARICpvQgq1ThZobjqkXxqrigwEXgA3ZBwbHGCu+9V+FDppNzng==" saltValue="fTX/fRjtShjTr9YEYbS1iw==" spinCount="100000" sheet="1" objects="1" scenarios="1"/>
  <mergeCells count="3">
    <mergeCell ref="M2:X2"/>
    <mergeCell ref="M3:M4"/>
    <mergeCell ref="T3:T4"/>
  </mergeCells>
  <conditionalFormatting sqref="X5:X24">
    <cfRule type="cellIs" dxfId="3" priority="1" stopIfTrue="1" operator="between">
      <formula>1</formula>
      <formula>76</formula>
    </cfRule>
    <cfRule type="cellIs" dxfId="2" priority="2" stopIfTrue="1" operator="equal">
      <formula>0</formula>
    </cfRule>
    <cfRule type="cellIs" dxfId="1" priority="3" stopIfTrue="1" operator="between">
      <formula>-1</formula>
      <formula>-100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22"/>
  <sheetViews>
    <sheetView showGridLines="0" zoomScaleNormal="100" workbookViewId="0">
      <selection activeCell="K2" sqref="K2"/>
    </sheetView>
  </sheetViews>
  <sheetFormatPr defaultRowHeight="15" x14ac:dyDescent="0.25"/>
  <cols>
    <col min="1" max="1" width="13.5703125" customWidth="1"/>
    <col min="2" max="21" width="5.7109375" customWidth="1"/>
    <col min="22" max="22" width="2.85546875" customWidth="1"/>
    <col min="23" max="23" width="13.85546875" customWidth="1"/>
    <col min="25" max="25" width="11.42578125" customWidth="1"/>
  </cols>
  <sheetData>
    <row r="1" spans="1:25" ht="15" customHeight="1" x14ac:dyDescent="0.25">
      <c r="A1" s="2" t="s">
        <v>93</v>
      </c>
      <c r="B1" s="3" t="s">
        <v>94</v>
      </c>
      <c r="C1" s="3" t="s">
        <v>118</v>
      </c>
      <c r="D1" s="3" t="s">
        <v>119</v>
      </c>
      <c r="E1" s="3" t="s">
        <v>95</v>
      </c>
      <c r="F1" s="3" t="s">
        <v>96</v>
      </c>
      <c r="G1" s="3" t="s">
        <v>120</v>
      </c>
      <c r="H1" s="3" t="s">
        <v>98</v>
      </c>
      <c r="I1" s="3" t="s">
        <v>99</v>
      </c>
      <c r="J1" s="3" t="s">
        <v>9</v>
      </c>
      <c r="K1" s="3" t="s">
        <v>116</v>
      </c>
      <c r="L1" s="3" t="s">
        <v>100</v>
      </c>
      <c r="M1" s="3" t="s">
        <v>101</v>
      </c>
      <c r="N1" s="3" t="s">
        <v>102</v>
      </c>
      <c r="O1" s="3" t="s">
        <v>103</v>
      </c>
      <c r="P1" s="3" t="s">
        <v>121</v>
      </c>
      <c r="Q1" s="3" t="s">
        <v>104</v>
      </c>
      <c r="R1" s="3" t="s">
        <v>117</v>
      </c>
      <c r="S1" s="3" t="s">
        <v>105</v>
      </c>
      <c r="T1" s="3" t="s">
        <v>106</v>
      </c>
      <c r="U1" s="3" t="s">
        <v>97</v>
      </c>
    </row>
    <row r="2" spans="1:25" ht="15" customHeight="1" x14ac:dyDescent="0.25">
      <c r="A2" s="1" t="s">
        <v>1</v>
      </c>
      <c r="B2" s="4"/>
      <c r="C2" s="5" t="str">
        <f t="array" ref="C2">IFERROR(INDEX(RI_CASA,MATCH($A2&amp;#REF!,SQ_CASA&amp;SQ_FUORI,0))&amp;" - "&amp;INDEX(RI_FUORI,MATCH($A2&amp;#REF!,SQ_CASA&amp;SQ_FUORI,0)),"")</f>
        <v/>
      </c>
      <c r="D2" s="5" t="str">
        <f t="array" ref="D2">IFERROR(INDEX(RI_CASA,MATCH($A2&amp;#REF!,SQ_CASA&amp;SQ_FUORI,0))&amp;" - "&amp;INDEX(RI_FUORI,MATCH($A2&amp;#REF!,SQ_CASA&amp;SQ_FUORI,0)),"")</f>
        <v/>
      </c>
      <c r="E2" s="5" t="str">
        <f t="array" ref="E2">IFERROR(INDEX(RI_CASA,MATCH($A2&amp;#REF!,SQ_CASA&amp;SQ_FUORI,0))&amp;" - "&amp;INDEX(RI_FUORI,MATCH($A2&amp;#REF!,SQ_CASA&amp;SQ_FUORI,0)),"")</f>
        <v/>
      </c>
      <c r="F2" s="5" t="str">
        <f t="array" ref="F2">IFERROR(INDEX(RI_CASA,MATCH($A2&amp;#REF!,SQ_CASA&amp;SQ_FUORI,0))&amp;" - "&amp;INDEX(RI_FUORI,MATCH($A2&amp;#REF!,SQ_CASA&amp;SQ_FUORI,0)),"")</f>
        <v/>
      </c>
      <c r="G2" s="5" t="str">
        <f t="array" ref="G2">IFERROR(INDEX(RI_CASA,MATCH($A2&amp;#REF!,SQ_CASA&amp;SQ_FUORI,0))&amp;" - "&amp;INDEX(RI_FUORI,MATCH($A2&amp;#REF!,SQ_CASA&amp;SQ_FUORI,0)),"")</f>
        <v/>
      </c>
      <c r="H2" s="5" t="str">
        <f t="array" ref="H2">IFERROR(INDEX(RI_CASA,MATCH($A2&amp;#REF!,SQ_CASA&amp;SQ_FUORI,0))&amp;" - "&amp;INDEX(RI_FUORI,MATCH($A2&amp;#REF!,SQ_CASA&amp;SQ_FUORI,0)),"")</f>
        <v/>
      </c>
      <c r="I2" s="5" t="str">
        <f t="array" ref="I2">IFERROR(INDEX(RI_CASA,MATCH($A2&amp;#REF!,SQ_CASA&amp;SQ_FUORI,0))&amp;" - "&amp;INDEX(RI_FUORI,MATCH($A2&amp;#REF!,SQ_CASA&amp;SQ_FUORI,0)),"")</f>
        <v/>
      </c>
      <c r="J2" s="5" t="str">
        <f t="array" ref="J2">IFERROR(INDEX(RI_CASA,MATCH($A2&amp;#REF!,SQ_CASA&amp;SQ_FUORI,0))&amp;" - "&amp;INDEX(RI_FUORI,MATCH($A2&amp;#REF!,SQ_CASA&amp;SQ_FUORI,0)),"")</f>
        <v/>
      </c>
      <c r="K2" s="5" t="str">
        <f t="array" ref="K2">IFERROR(INDEX(RI_CASA,MATCH($A2&amp;#REF!,SQ_CASA&amp;SQ_FUORI,0))&amp;" - "&amp;INDEX(RI_FUORI,MATCH($A2&amp;#REF!,SQ_CASA&amp;SQ_FUORI,0)),"")</f>
        <v/>
      </c>
      <c r="L2" s="5" t="str">
        <f t="array" ref="L2">IFERROR(INDEX(RI_CASA,MATCH($A2&amp;#REF!,SQ_CASA&amp;SQ_FUORI,0))&amp;" - "&amp;INDEX(RI_FUORI,MATCH($A2&amp;#REF!,SQ_CASA&amp;SQ_FUORI,0)),"")</f>
        <v/>
      </c>
      <c r="M2" s="5" t="str">
        <f t="array" ref="M2">IFERROR(INDEX(RI_CASA,MATCH($A2&amp;#REF!,SQ_CASA&amp;SQ_FUORI,0))&amp;" - "&amp;INDEX(RI_FUORI,MATCH($A2&amp;#REF!,SQ_CASA&amp;SQ_FUORI,0)),"")</f>
        <v/>
      </c>
      <c r="N2" s="5" t="str">
        <f t="array" ref="N2">IFERROR(INDEX(RI_CASA,MATCH($A2&amp;#REF!,SQ_CASA&amp;SQ_FUORI,0))&amp;" - "&amp;INDEX(RI_FUORI,MATCH($A2&amp;#REF!,SQ_CASA&amp;SQ_FUORI,0)),"")</f>
        <v/>
      </c>
      <c r="O2" s="5" t="str">
        <f t="array" ref="O2">IFERROR(INDEX(RI_CASA,MATCH($A2&amp;#REF!,SQ_CASA&amp;SQ_FUORI,0))&amp;" - "&amp;INDEX(RI_FUORI,MATCH($A2&amp;#REF!,SQ_CASA&amp;SQ_FUORI,0)),"")</f>
        <v/>
      </c>
      <c r="P2" s="5" t="str">
        <f t="array" ref="P2">IFERROR(INDEX(RI_CASA,MATCH($A2&amp;#REF!,SQ_CASA&amp;SQ_FUORI,0))&amp;" - "&amp;INDEX(RI_FUORI,MATCH($A2&amp;#REF!,SQ_CASA&amp;SQ_FUORI,0)),"")</f>
        <v/>
      </c>
      <c r="Q2" s="5" t="str">
        <f t="array" ref="Q2">IFERROR(INDEX(RI_CASA,MATCH($A2&amp;#REF!,SQ_CASA&amp;SQ_FUORI,0))&amp;" - "&amp;INDEX(RI_FUORI,MATCH($A2&amp;#REF!,SQ_CASA&amp;SQ_FUORI,0)),"")</f>
        <v/>
      </c>
      <c r="R2" s="5" t="str">
        <f t="array" ref="R2">IFERROR(INDEX(RI_CASA,MATCH($A2&amp;#REF!,SQ_CASA&amp;SQ_FUORI,0))&amp;" - "&amp;INDEX(RI_FUORI,MATCH($A2&amp;#REF!,SQ_CASA&amp;SQ_FUORI,0)),"")</f>
        <v/>
      </c>
      <c r="S2" s="5" t="str">
        <f t="array" ref="S2">IFERROR(INDEX(RI_CASA,MATCH($A2&amp;#REF!,SQ_CASA&amp;SQ_FUORI,0))&amp;" - "&amp;INDEX(RI_FUORI,MATCH($A2&amp;#REF!,SQ_CASA&amp;SQ_FUORI,0)),"")</f>
        <v/>
      </c>
      <c r="T2" s="5" t="str">
        <f t="array" ref="T2">IFERROR(INDEX(RI_CASA,MATCH($A2&amp;#REF!,SQ_CASA&amp;SQ_FUORI,0))&amp;" - "&amp;INDEX(RI_FUORI,MATCH($A2&amp;#REF!,SQ_CASA&amp;SQ_FUORI,0)),"")</f>
        <v/>
      </c>
      <c r="U2" s="5" t="str">
        <f t="array" ref="U2">IFERROR(INDEX(RI_CASA,MATCH($A2&amp;#REF!,SQ_CASA&amp;SQ_FUORI,0))&amp;" - "&amp;INDEX(RI_FUORI,MATCH($A2&amp;#REF!,SQ_CASA&amp;SQ_FUORI,0)),"")</f>
        <v/>
      </c>
    </row>
    <row r="3" spans="1:25" ht="15" customHeight="1" x14ac:dyDescent="0.25">
      <c r="A3" s="1" t="s">
        <v>114</v>
      </c>
      <c r="B3" s="5" t="str">
        <f t="array" ref="B3">IFERROR(INDEX(RI_CASA,MATCH($A3&amp;#REF!,SQ_CASA&amp;SQ_FUORI,0))&amp;" - "&amp;INDEX(RI_FUORI,MATCH($A3&amp;#REF!,SQ_CASA&amp;SQ_FUORI,0)),"")</f>
        <v/>
      </c>
      <c r="C3" s="4" t="str">
        <f t="array" ref="C3">IFERROR(INDEX(RI_CASA,MATCH($A3&amp;#REF!,SQ_CASA&amp;SQ_FUORI,0))&amp;" - "&amp;INDEX(RI_FUORI,MATCH($A3&amp;#REF!,SQ_CASA&amp;SQ_FUORI,0)),"")</f>
        <v/>
      </c>
      <c r="D3" s="5" t="str">
        <f t="array" ref="D3">IFERROR(INDEX(RI_CASA,MATCH($A3&amp;#REF!,SQ_CASA&amp;SQ_FUORI,0))&amp;" - "&amp;INDEX(RI_FUORI,MATCH($A3&amp;#REF!,SQ_CASA&amp;SQ_FUORI,0)),"")</f>
        <v/>
      </c>
      <c r="E3" s="5" t="str">
        <f t="array" ref="E3">IFERROR(INDEX(RI_CASA,MATCH($A3&amp;#REF!,SQ_CASA&amp;SQ_FUORI,0))&amp;" - "&amp;INDEX(RI_FUORI,MATCH($A3&amp;#REF!,SQ_CASA&amp;SQ_FUORI,0)),"")</f>
        <v/>
      </c>
      <c r="F3" s="5" t="str">
        <f t="array" ref="F3">IFERROR(INDEX(RI_CASA,MATCH($A3&amp;#REF!,SQ_CASA&amp;SQ_FUORI,0))&amp;" - "&amp;INDEX(RI_FUORI,MATCH($A3&amp;#REF!,SQ_CASA&amp;SQ_FUORI,0)),"")</f>
        <v/>
      </c>
      <c r="G3" s="5" t="str">
        <f t="array" ref="G3">IFERROR(INDEX(RI_CASA,MATCH($A3&amp;#REF!,SQ_CASA&amp;SQ_FUORI,0))&amp;" - "&amp;INDEX(RI_FUORI,MATCH($A3&amp;#REF!,SQ_CASA&amp;SQ_FUORI,0)),"")</f>
        <v/>
      </c>
      <c r="H3" s="5" t="str">
        <f t="array" ref="H3">IFERROR(INDEX(RI_CASA,MATCH($A3&amp;#REF!,SQ_CASA&amp;SQ_FUORI,0))&amp;" - "&amp;INDEX(RI_FUORI,MATCH($A3&amp;#REF!,SQ_CASA&amp;SQ_FUORI,0)),"")</f>
        <v/>
      </c>
      <c r="I3" s="5" t="str">
        <f t="array" ref="I3">IFERROR(INDEX(RI_CASA,MATCH($A3&amp;#REF!,SQ_CASA&amp;SQ_FUORI,0))&amp;" - "&amp;INDEX(RI_FUORI,MATCH($A3&amp;#REF!,SQ_CASA&amp;SQ_FUORI,0)),"")</f>
        <v/>
      </c>
      <c r="J3" s="5" t="str">
        <f t="array" ref="J3">IFERROR(INDEX(RI_CASA,MATCH($A3&amp;#REF!,SQ_CASA&amp;SQ_FUORI,0))&amp;" - "&amp;INDEX(RI_FUORI,MATCH($A3&amp;#REF!,SQ_CASA&amp;SQ_FUORI,0)),"")</f>
        <v/>
      </c>
      <c r="K3" s="5" t="str">
        <f t="array" ref="K3">IFERROR(INDEX(RI_CASA,MATCH($A3&amp;#REF!,SQ_CASA&amp;SQ_FUORI,0))&amp;" - "&amp;INDEX(RI_FUORI,MATCH($A3&amp;#REF!,SQ_CASA&amp;SQ_FUORI,0)),"")</f>
        <v/>
      </c>
      <c r="L3" s="5" t="str">
        <f t="array" ref="L3">IFERROR(INDEX(RI_CASA,MATCH($A3&amp;#REF!,SQ_CASA&amp;SQ_FUORI,0))&amp;" - "&amp;INDEX(RI_FUORI,MATCH($A3&amp;#REF!,SQ_CASA&amp;SQ_FUORI,0)),"")</f>
        <v/>
      </c>
      <c r="M3" s="5" t="str">
        <f t="array" ref="M3">IFERROR(INDEX(RI_CASA,MATCH($A3&amp;#REF!,SQ_CASA&amp;SQ_FUORI,0))&amp;" - "&amp;INDEX(RI_FUORI,MATCH($A3&amp;#REF!,SQ_CASA&amp;SQ_FUORI,0)),"")</f>
        <v/>
      </c>
      <c r="N3" s="5" t="str">
        <f t="array" ref="N3">IFERROR(INDEX(RI_CASA,MATCH($A3&amp;#REF!,SQ_CASA&amp;SQ_FUORI,0))&amp;" - "&amp;INDEX(RI_FUORI,MATCH($A3&amp;#REF!,SQ_CASA&amp;SQ_FUORI,0)),"")</f>
        <v/>
      </c>
      <c r="O3" s="5" t="str">
        <f t="array" ref="O3">IFERROR(INDEX(RI_CASA,MATCH($A3&amp;#REF!,SQ_CASA&amp;SQ_FUORI,0))&amp;" - "&amp;INDEX(RI_FUORI,MATCH($A3&amp;#REF!,SQ_CASA&amp;SQ_FUORI,0)),"")</f>
        <v/>
      </c>
      <c r="P3" s="5" t="str">
        <f t="array" ref="P3">IFERROR(INDEX(RI_CASA,MATCH($A3&amp;#REF!,SQ_CASA&amp;SQ_FUORI,0))&amp;" - "&amp;INDEX(RI_FUORI,MATCH($A3&amp;#REF!,SQ_CASA&amp;SQ_FUORI,0)),"")</f>
        <v/>
      </c>
      <c r="Q3" s="5" t="str">
        <f t="array" ref="Q3">IFERROR(INDEX(RI_CASA,MATCH($A3&amp;#REF!,SQ_CASA&amp;SQ_FUORI,0))&amp;" - "&amp;INDEX(RI_FUORI,MATCH($A3&amp;#REF!,SQ_CASA&amp;SQ_FUORI,0)),"")</f>
        <v/>
      </c>
      <c r="R3" s="5" t="str">
        <f t="array" ref="R3">IFERROR(INDEX(RI_CASA,MATCH($A3&amp;#REF!,SQ_CASA&amp;SQ_FUORI,0))&amp;" - "&amp;INDEX(RI_FUORI,MATCH($A3&amp;#REF!,SQ_CASA&amp;SQ_FUORI,0)),"")</f>
        <v/>
      </c>
      <c r="S3" s="5" t="str">
        <f t="array" ref="S3">IFERROR(INDEX(RI_CASA,MATCH($A3&amp;#REF!,SQ_CASA&amp;SQ_FUORI,0))&amp;" - "&amp;INDEX(RI_FUORI,MATCH($A3&amp;#REF!,SQ_CASA&amp;SQ_FUORI,0)),"")</f>
        <v/>
      </c>
      <c r="T3" s="5" t="str">
        <f t="array" ref="T3">IFERROR(INDEX(RI_CASA,MATCH($A3&amp;#REF!,SQ_CASA&amp;SQ_FUORI,0))&amp;" - "&amp;INDEX(RI_FUORI,MATCH($A3&amp;#REF!,SQ_CASA&amp;SQ_FUORI,0)),"")</f>
        <v/>
      </c>
      <c r="U3" s="5" t="str">
        <f t="array" ref="U3">IFERROR(INDEX(RI_CASA,MATCH($A3&amp;#REF!,SQ_CASA&amp;SQ_FUORI,0))&amp;" - "&amp;INDEX(RI_FUORI,MATCH($A3&amp;#REF!,SQ_CASA&amp;SQ_FUORI,0)),"")</f>
        <v/>
      </c>
      <c r="W3" s="6" t="s">
        <v>1</v>
      </c>
      <c r="X3" s="5" t="s">
        <v>112</v>
      </c>
      <c r="Y3" s="6" t="s">
        <v>116</v>
      </c>
    </row>
    <row r="4" spans="1:25" ht="15" customHeight="1" x14ac:dyDescent="0.25">
      <c r="A4" s="1" t="s">
        <v>115</v>
      </c>
      <c r="B4" s="5" t="str">
        <f t="array" ref="B4">IFERROR(INDEX(RI_CASA,MATCH($A4&amp;#REF!,SQ_CASA&amp;SQ_FUORI,0))&amp;" - "&amp;INDEX(RI_FUORI,MATCH($A4&amp;#REF!,SQ_CASA&amp;SQ_FUORI,0)),"")</f>
        <v/>
      </c>
      <c r="C4" s="5" t="str">
        <f t="array" ref="C4">IFERROR(INDEX(RI_CASA,MATCH($A4&amp;#REF!,SQ_CASA&amp;SQ_FUORI,0))&amp;" - "&amp;INDEX(RI_FUORI,MATCH($A4&amp;#REF!,SQ_CASA&amp;SQ_FUORI,0)),"")</f>
        <v/>
      </c>
      <c r="D4" s="4" t="str">
        <f t="array" ref="D4">IFERROR(INDEX(RI_CASA,MATCH($A4&amp;#REF!,SQ_CASA&amp;SQ_FUORI,0))&amp;" - "&amp;INDEX(RI_FUORI,MATCH($A4&amp;#REF!,SQ_CASA&amp;SQ_FUORI,0)),"")</f>
        <v/>
      </c>
      <c r="E4" s="5" t="str">
        <f t="array" ref="E4">IFERROR(INDEX(RI_CASA,MATCH($A4&amp;#REF!,SQ_CASA&amp;SQ_FUORI,0))&amp;" - "&amp;INDEX(RI_FUORI,MATCH($A4&amp;#REF!,SQ_CASA&amp;SQ_FUORI,0)),"")</f>
        <v/>
      </c>
      <c r="F4" s="5" t="str">
        <f t="array" ref="F4">IFERROR(INDEX(RI_CASA,MATCH($A4&amp;#REF!,SQ_CASA&amp;SQ_FUORI,0))&amp;" - "&amp;INDEX(RI_FUORI,MATCH($A4&amp;#REF!,SQ_CASA&amp;SQ_FUORI,0)),"")</f>
        <v/>
      </c>
      <c r="G4" s="5" t="str">
        <f t="array" ref="G4">IFERROR(INDEX(RI_CASA,MATCH($A4&amp;#REF!,SQ_CASA&amp;SQ_FUORI,0))&amp;" - "&amp;INDEX(RI_FUORI,MATCH($A4&amp;#REF!,SQ_CASA&amp;SQ_FUORI,0)),"")</f>
        <v/>
      </c>
      <c r="H4" s="5" t="str">
        <f t="array" ref="H4">IFERROR(INDEX(RI_CASA,MATCH($A4&amp;#REF!,SQ_CASA&amp;SQ_FUORI,0))&amp;" - "&amp;INDEX(RI_FUORI,MATCH($A4&amp;#REF!,SQ_CASA&amp;SQ_FUORI,0)),"")</f>
        <v/>
      </c>
      <c r="I4" s="5" t="str">
        <f t="array" ref="I4">IFERROR(INDEX(RI_CASA,MATCH($A4&amp;#REF!,SQ_CASA&amp;SQ_FUORI,0))&amp;" - "&amp;INDEX(RI_FUORI,MATCH($A4&amp;#REF!,SQ_CASA&amp;SQ_FUORI,0)),"")</f>
        <v/>
      </c>
      <c r="J4" s="5" t="str">
        <f t="array" ref="J4">IFERROR(INDEX(RI_CASA,MATCH($A4&amp;#REF!,SQ_CASA&amp;SQ_FUORI,0))&amp;" - "&amp;INDEX(RI_FUORI,MATCH($A4&amp;#REF!,SQ_CASA&amp;SQ_FUORI,0)),"")</f>
        <v/>
      </c>
      <c r="K4" s="5" t="str">
        <f t="array" ref="K4">IFERROR(INDEX(RI_CASA,MATCH($A4&amp;#REF!,SQ_CASA&amp;SQ_FUORI,0))&amp;" - "&amp;INDEX(RI_FUORI,MATCH($A4&amp;#REF!,SQ_CASA&amp;SQ_FUORI,0)),"")</f>
        <v/>
      </c>
      <c r="L4" s="5" t="str">
        <f t="array" ref="L4">IFERROR(INDEX(RI_CASA,MATCH($A4&amp;#REF!,SQ_CASA&amp;SQ_FUORI,0))&amp;" - "&amp;INDEX(RI_FUORI,MATCH($A4&amp;#REF!,SQ_CASA&amp;SQ_FUORI,0)),"")</f>
        <v/>
      </c>
      <c r="M4" s="5" t="str">
        <f t="array" ref="M4">IFERROR(INDEX(RI_CASA,MATCH($A4&amp;#REF!,SQ_CASA&amp;SQ_FUORI,0))&amp;" - "&amp;INDEX(RI_FUORI,MATCH($A4&amp;#REF!,SQ_CASA&amp;SQ_FUORI,0)),"")</f>
        <v/>
      </c>
      <c r="N4" s="5" t="str">
        <f t="array" ref="N4">IFERROR(INDEX(RI_CASA,MATCH($A4&amp;#REF!,SQ_CASA&amp;SQ_FUORI,0))&amp;" - "&amp;INDEX(RI_FUORI,MATCH($A4&amp;#REF!,SQ_CASA&amp;SQ_FUORI,0)),"")</f>
        <v/>
      </c>
      <c r="O4" s="5" t="str">
        <f t="array" ref="O4">IFERROR(INDEX(RI_CASA,MATCH($A4&amp;#REF!,SQ_CASA&amp;SQ_FUORI,0))&amp;" - "&amp;INDEX(RI_FUORI,MATCH($A4&amp;#REF!,SQ_CASA&amp;SQ_FUORI,0)),"")</f>
        <v/>
      </c>
      <c r="P4" s="5" t="str">
        <f t="array" ref="P4">IFERROR(INDEX(RI_CASA,MATCH($A4&amp;#REF!,SQ_CASA&amp;SQ_FUORI,0))&amp;" - "&amp;INDEX(RI_FUORI,MATCH($A4&amp;#REF!,SQ_CASA&amp;SQ_FUORI,0)),"")</f>
        <v/>
      </c>
      <c r="Q4" s="5" t="str">
        <f t="array" ref="Q4">IFERROR(INDEX(RI_CASA,MATCH($A4&amp;#REF!,SQ_CASA&amp;SQ_FUORI,0))&amp;" - "&amp;INDEX(RI_FUORI,MATCH($A4&amp;#REF!,SQ_CASA&amp;SQ_FUORI,0)),"")</f>
        <v/>
      </c>
      <c r="R4" s="5" t="str">
        <f t="array" ref="R4">IFERROR(INDEX(RI_CASA,MATCH($A4&amp;#REF!,SQ_CASA&amp;SQ_FUORI,0))&amp;" - "&amp;INDEX(RI_FUORI,MATCH($A4&amp;#REF!,SQ_CASA&amp;SQ_FUORI,0)),"")</f>
        <v/>
      </c>
      <c r="S4" s="5" t="str">
        <f t="array" ref="S4">IFERROR(INDEX(RI_CASA,MATCH($A4&amp;#REF!,SQ_CASA&amp;SQ_FUORI,0))&amp;" - "&amp;INDEX(RI_FUORI,MATCH($A4&amp;#REF!,SQ_CASA&amp;SQ_FUORI,0)),"")</f>
        <v/>
      </c>
      <c r="T4" s="5" t="str">
        <f t="array" ref="T4">IFERROR(INDEX(RI_CASA,MATCH($A4&amp;#REF!,SQ_CASA&amp;SQ_FUORI,0))&amp;" - "&amp;INDEX(RI_FUORI,MATCH($A4&amp;#REF!,SQ_CASA&amp;SQ_FUORI,0)),"")</f>
        <v/>
      </c>
      <c r="U4" s="5" t="str">
        <f t="array" ref="U4">IFERROR(INDEX(RI_CASA,MATCH($A4&amp;#REF!,SQ_CASA&amp;SQ_FUORI,0))&amp;" - "&amp;INDEX(RI_FUORI,MATCH($A4&amp;#REF!,SQ_CASA&amp;SQ_FUORI,0)),"")</f>
        <v/>
      </c>
    </row>
    <row r="5" spans="1:25" ht="15" customHeight="1" x14ac:dyDescent="0.25">
      <c r="A5" s="1" t="s">
        <v>13</v>
      </c>
      <c r="B5" s="5" t="str">
        <f t="array" ref="B5">IFERROR(INDEX(RI_CASA,MATCH($A5&amp;#REF!,SQ_CASA&amp;SQ_FUORI,0))&amp;" - "&amp;INDEX(RI_FUORI,MATCH($A5&amp;#REF!,SQ_CASA&amp;SQ_FUORI,0)),"")</f>
        <v/>
      </c>
      <c r="C5" s="5" t="str">
        <f t="array" ref="C5">IFERROR(INDEX(RI_CASA,MATCH($A5&amp;#REF!,SQ_CASA&amp;SQ_FUORI,0))&amp;" - "&amp;INDEX(RI_FUORI,MATCH($A5&amp;#REF!,SQ_CASA&amp;SQ_FUORI,0)),"")</f>
        <v/>
      </c>
      <c r="D5" s="5" t="str">
        <f t="array" ref="D5">IFERROR(INDEX(RI_CASA,MATCH($A5&amp;#REF!,SQ_CASA&amp;SQ_FUORI,0))&amp;" - "&amp;INDEX(RI_FUORI,MATCH($A5&amp;#REF!,SQ_CASA&amp;SQ_FUORI,0)),"")</f>
        <v/>
      </c>
      <c r="E5" s="4" t="str">
        <f t="array" ref="E5">IFERROR(INDEX(RI_CASA,MATCH($A5&amp;#REF!,SQ_CASA&amp;SQ_FUORI,0))&amp;" - "&amp;INDEX(RI_FUORI,MATCH($A5&amp;#REF!,SQ_CASA&amp;SQ_FUORI,0)),"")</f>
        <v/>
      </c>
      <c r="F5" s="5" t="str">
        <f t="array" ref="F5">IFERROR(INDEX(RI_CASA,MATCH($A5&amp;#REF!,SQ_CASA&amp;SQ_FUORI,0))&amp;" - "&amp;INDEX(RI_FUORI,MATCH($A5&amp;#REF!,SQ_CASA&amp;SQ_FUORI,0)),"")</f>
        <v/>
      </c>
      <c r="G5" s="5" t="str">
        <f t="array" ref="G5">IFERROR(INDEX(RI_CASA,MATCH($A5&amp;#REF!,SQ_CASA&amp;SQ_FUORI,0))&amp;" - "&amp;INDEX(RI_FUORI,MATCH($A5&amp;#REF!,SQ_CASA&amp;SQ_FUORI,0)),"")</f>
        <v/>
      </c>
      <c r="H5" s="5" t="str">
        <f t="array" ref="H5">IFERROR(INDEX(RI_CASA,MATCH($A5&amp;#REF!,SQ_CASA&amp;SQ_FUORI,0))&amp;" - "&amp;INDEX(RI_FUORI,MATCH($A5&amp;#REF!,SQ_CASA&amp;SQ_FUORI,0)),"")</f>
        <v/>
      </c>
      <c r="I5" s="5" t="str">
        <f t="array" ref="I5">IFERROR(INDEX(RI_CASA,MATCH($A5&amp;#REF!,SQ_CASA&amp;SQ_FUORI,0))&amp;" - "&amp;INDEX(RI_FUORI,MATCH($A5&amp;#REF!,SQ_CASA&amp;SQ_FUORI,0)),"")</f>
        <v/>
      </c>
      <c r="J5" s="5" t="str">
        <f t="array" ref="J5">IFERROR(INDEX(RI_CASA,MATCH($A5&amp;#REF!,SQ_CASA&amp;SQ_FUORI,0))&amp;" - "&amp;INDEX(RI_FUORI,MATCH($A5&amp;#REF!,SQ_CASA&amp;SQ_FUORI,0)),"")</f>
        <v/>
      </c>
      <c r="K5" s="5" t="str">
        <f t="array" ref="K5">IFERROR(INDEX(RI_CASA,MATCH($A5&amp;#REF!,SQ_CASA&amp;SQ_FUORI,0))&amp;" - "&amp;INDEX(RI_FUORI,MATCH($A5&amp;#REF!,SQ_CASA&amp;SQ_FUORI,0)),"")</f>
        <v/>
      </c>
      <c r="L5" s="5" t="str">
        <f t="array" ref="L5">IFERROR(INDEX(RI_CASA,MATCH($A5&amp;#REF!,SQ_CASA&amp;SQ_FUORI,0))&amp;" - "&amp;INDEX(RI_FUORI,MATCH($A5&amp;#REF!,SQ_CASA&amp;SQ_FUORI,0)),"")</f>
        <v/>
      </c>
      <c r="M5" s="5" t="str">
        <f t="array" ref="M5">IFERROR(INDEX(RI_CASA,MATCH($A5&amp;#REF!,SQ_CASA&amp;SQ_FUORI,0))&amp;" - "&amp;INDEX(RI_FUORI,MATCH($A5&amp;#REF!,SQ_CASA&amp;SQ_FUORI,0)),"")</f>
        <v/>
      </c>
      <c r="N5" s="5" t="str">
        <f t="array" ref="N5">IFERROR(INDEX(RI_CASA,MATCH($A5&amp;#REF!,SQ_CASA&amp;SQ_FUORI,0))&amp;" - "&amp;INDEX(RI_FUORI,MATCH($A5&amp;#REF!,SQ_CASA&amp;SQ_FUORI,0)),"")</f>
        <v/>
      </c>
      <c r="O5" s="5" t="str">
        <f t="array" ref="O5">IFERROR(INDEX(RI_CASA,MATCH($A5&amp;#REF!,SQ_CASA&amp;SQ_FUORI,0))&amp;" - "&amp;INDEX(RI_FUORI,MATCH($A5&amp;#REF!,SQ_CASA&amp;SQ_FUORI,0)),"")</f>
        <v/>
      </c>
      <c r="P5" s="5" t="str">
        <f t="array" ref="P5">IFERROR(INDEX(RI_CASA,MATCH($A5&amp;#REF!,SQ_CASA&amp;SQ_FUORI,0))&amp;" - "&amp;INDEX(RI_FUORI,MATCH($A5&amp;#REF!,SQ_CASA&amp;SQ_FUORI,0)),"")</f>
        <v/>
      </c>
      <c r="Q5" s="5" t="str">
        <f t="array" ref="Q5">IFERROR(INDEX(RI_CASA,MATCH($A5&amp;#REF!,SQ_CASA&amp;SQ_FUORI,0))&amp;" - "&amp;INDEX(RI_FUORI,MATCH($A5&amp;#REF!,SQ_CASA&amp;SQ_FUORI,0)),"")</f>
        <v/>
      </c>
      <c r="R5" s="5" t="str">
        <f t="array" ref="R5">IFERROR(INDEX(RI_CASA,MATCH($A5&amp;#REF!,SQ_CASA&amp;SQ_FUORI,0))&amp;" - "&amp;INDEX(RI_FUORI,MATCH($A5&amp;#REF!,SQ_CASA&amp;SQ_FUORI,0)),"")</f>
        <v/>
      </c>
      <c r="S5" s="5" t="str">
        <f t="array" ref="S5">IFERROR(INDEX(RI_CASA,MATCH($A5&amp;#REF!,SQ_CASA&amp;SQ_FUORI,0))&amp;" - "&amp;INDEX(RI_FUORI,MATCH($A5&amp;#REF!,SQ_CASA&amp;SQ_FUORI,0)),"")</f>
        <v/>
      </c>
      <c r="T5" s="5" t="str">
        <f t="array" ref="T5">IFERROR(INDEX(RI_CASA,MATCH($A5&amp;#REF!,SQ_CASA&amp;SQ_FUORI,0))&amp;" - "&amp;INDEX(RI_FUORI,MATCH($A5&amp;#REF!,SQ_CASA&amp;SQ_FUORI,0)),"")</f>
        <v/>
      </c>
      <c r="U5" s="5" t="str">
        <f t="array" ref="U5">IFERROR(INDEX(RI_CASA,MATCH($A5&amp;#REF!,SQ_CASA&amp;SQ_FUORI,0))&amp;" - "&amp;INDEX(RI_FUORI,MATCH($A5&amp;#REF!,SQ_CASA&amp;SQ_FUORI,0)),"")</f>
        <v/>
      </c>
    </row>
    <row r="6" spans="1:25" ht="15" customHeight="1" x14ac:dyDescent="0.25">
      <c r="A6" s="1" t="s">
        <v>7</v>
      </c>
      <c r="B6" s="5" t="str">
        <f t="array" ref="B6">IFERROR(INDEX(RI_CASA,MATCH($A6&amp;#REF!,SQ_CASA&amp;SQ_FUORI,0))&amp;" - "&amp;INDEX(RI_FUORI,MATCH($A6&amp;#REF!,SQ_CASA&amp;SQ_FUORI,0)),"")</f>
        <v/>
      </c>
      <c r="C6" s="5" t="str">
        <f t="array" ref="C6">IFERROR(INDEX(RI_CASA,MATCH($A6&amp;#REF!,SQ_CASA&amp;SQ_FUORI,0))&amp;" - "&amp;INDEX(RI_FUORI,MATCH($A6&amp;#REF!,SQ_CASA&amp;SQ_FUORI,0)),"")</f>
        <v/>
      </c>
      <c r="D6" s="5" t="str">
        <f t="array" ref="D6">IFERROR(INDEX(RI_CASA,MATCH($A6&amp;#REF!,SQ_CASA&amp;SQ_FUORI,0))&amp;" - "&amp;INDEX(RI_FUORI,MATCH($A6&amp;#REF!,SQ_CASA&amp;SQ_FUORI,0)),"")</f>
        <v/>
      </c>
      <c r="E6" s="5" t="str">
        <f t="array" ref="E6">IFERROR(INDEX(RI_CASA,MATCH($A6&amp;#REF!,SQ_CASA&amp;SQ_FUORI,0))&amp;" - "&amp;INDEX(RI_FUORI,MATCH($A6&amp;#REF!,SQ_CASA&amp;SQ_FUORI,0)),"")</f>
        <v/>
      </c>
      <c r="F6" s="4" t="str">
        <f t="array" ref="F6">IFERROR(INDEX(RI_CASA,MATCH($A6&amp;#REF!,SQ_CASA&amp;SQ_FUORI,0))&amp;" - "&amp;INDEX(RI_FUORI,MATCH($A6&amp;#REF!,SQ_CASA&amp;SQ_FUORI,0)),"")</f>
        <v/>
      </c>
      <c r="G6" s="5" t="str">
        <f t="array" ref="G6">IFERROR(INDEX(RI_CASA,MATCH($A6&amp;#REF!,SQ_CASA&amp;SQ_FUORI,0))&amp;" - "&amp;INDEX(RI_FUORI,MATCH($A6&amp;#REF!,SQ_CASA&amp;SQ_FUORI,0)),"")</f>
        <v/>
      </c>
      <c r="H6" s="5" t="str">
        <f t="array" ref="H6">IFERROR(INDEX(RI_CASA,MATCH($A6&amp;#REF!,SQ_CASA&amp;SQ_FUORI,0))&amp;" - "&amp;INDEX(RI_FUORI,MATCH($A6&amp;#REF!,SQ_CASA&amp;SQ_FUORI,0)),"")</f>
        <v/>
      </c>
      <c r="I6" s="5" t="str">
        <f t="array" ref="I6">IFERROR(INDEX(RI_CASA,MATCH($A6&amp;#REF!,SQ_CASA&amp;SQ_FUORI,0))&amp;" - "&amp;INDEX(RI_FUORI,MATCH($A6&amp;#REF!,SQ_CASA&amp;SQ_FUORI,0)),"")</f>
        <v/>
      </c>
      <c r="J6" s="5" t="str">
        <f t="array" ref="J6">IFERROR(INDEX(RI_CASA,MATCH($A6&amp;#REF!,SQ_CASA&amp;SQ_FUORI,0))&amp;" - "&amp;INDEX(RI_FUORI,MATCH($A6&amp;#REF!,SQ_CASA&amp;SQ_FUORI,0)),"")</f>
        <v/>
      </c>
      <c r="K6" s="5" t="str">
        <f t="array" ref="K6">IFERROR(INDEX(RI_CASA,MATCH($A6&amp;#REF!,SQ_CASA&amp;SQ_FUORI,0))&amp;" - "&amp;INDEX(RI_FUORI,MATCH($A6&amp;#REF!,SQ_CASA&amp;SQ_FUORI,0)),"")</f>
        <v/>
      </c>
      <c r="L6" s="5" t="str">
        <f t="array" ref="L6">IFERROR(INDEX(RI_CASA,MATCH($A6&amp;#REF!,SQ_CASA&amp;SQ_FUORI,0))&amp;" - "&amp;INDEX(RI_FUORI,MATCH($A6&amp;#REF!,SQ_CASA&amp;SQ_FUORI,0)),"")</f>
        <v/>
      </c>
      <c r="M6" s="5" t="str">
        <f t="array" ref="M6">IFERROR(INDEX(RI_CASA,MATCH($A6&amp;#REF!,SQ_CASA&amp;SQ_FUORI,0))&amp;" - "&amp;INDEX(RI_FUORI,MATCH($A6&amp;#REF!,SQ_CASA&amp;SQ_FUORI,0)),"")</f>
        <v/>
      </c>
      <c r="N6" s="5" t="str">
        <f t="array" ref="N6">IFERROR(INDEX(RI_CASA,MATCH($A6&amp;#REF!,SQ_CASA&amp;SQ_FUORI,0))&amp;" - "&amp;INDEX(RI_FUORI,MATCH($A6&amp;#REF!,SQ_CASA&amp;SQ_FUORI,0)),"")</f>
        <v/>
      </c>
      <c r="O6" s="5" t="str">
        <f t="array" ref="O6">IFERROR(INDEX(RI_CASA,MATCH($A6&amp;#REF!,SQ_CASA&amp;SQ_FUORI,0))&amp;" - "&amp;INDEX(RI_FUORI,MATCH($A6&amp;#REF!,SQ_CASA&amp;SQ_FUORI,0)),"")</f>
        <v/>
      </c>
      <c r="P6" s="5" t="str">
        <f t="array" ref="P6">IFERROR(INDEX(RI_CASA,MATCH($A6&amp;#REF!,SQ_CASA&amp;SQ_FUORI,0))&amp;" - "&amp;INDEX(RI_FUORI,MATCH($A6&amp;#REF!,SQ_CASA&amp;SQ_FUORI,0)),"")</f>
        <v/>
      </c>
      <c r="Q6" s="5" t="str">
        <f t="array" ref="Q6">IFERROR(INDEX(RI_CASA,MATCH($A6&amp;#REF!,SQ_CASA&amp;SQ_FUORI,0))&amp;" - "&amp;INDEX(RI_FUORI,MATCH($A6&amp;#REF!,SQ_CASA&amp;SQ_FUORI,0)),"")</f>
        <v/>
      </c>
      <c r="R6" s="5" t="str">
        <f t="array" ref="R6">IFERROR(INDEX(RI_CASA,MATCH($A6&amp;#REF!,SQ_CASA&amp;SQ_FUORI,0))&amp;" - "&amp;INDEX(RI_FUORI,MATCH($A6&amp;#REF!,SQ_CASA&amp;SQ_FUORI,0)),"")</f>
        <v/>
      </c>
      <c r="S6" s="5" t="str">
        <f t="array" ref="S6">IFERROR(INDEX(RI_CASA,MATCH($A6&amp;#REF!,SQ_CASA&amp;SQ_FUORI,0))&amp;" - "&amp;INDEX(RI_FUORI,MATCH($A6&amp;#REF!,SQ_CASA&amp;SQ_FUORI,0)),"")</f>
        <v/>
      </c>
      <c r="T6" s="5" t="str">
        <f t="array" ref="T6">IFERROR(INDEX(RI_CASA,MATCH($A6&amp;#REF!,SQ_CASA&amp;SQ_FUORI,0))&amp;" - "&amp;INDEX(RI_FUORI,MATCH($A6&amp;#REF!,SQ_CASA&amp;SQ_FUORI,0)),"")</f>
        <v/>
      </c>
      <c r="U6" s="5" t="str">
        <f t="array" ref="U6">IFERROR(INDEX(RI_CASA,MATCH($A6&amp;#REF!,SQ_CASA&amp;SQ_FUORI,0))&amp;" - "&amp;INDEX(RI_FUORI,MATCH($A6&amp;#REF!,SQ_CASA&amp;SQ_FUORI,0)),"")</f>
        <v/>
      </c>
    </row>
    <row r="7" spans="1:25" ht="15" customHeight="1" x14ac:dyDescent="0.25">
      <c r="A7" s="1" t="s">
        <v>34</v>
      </c>
      <c r="B7" s="5" t="str">
        <f t="array" ref="B7">IFERROR(INDEX(RI_CASA,MATCH($A7&amp;#REF!,SQ_CASA&amp;SQ_FUORI,0))&amp;" - "&amp;INDEX(RI_FUORI,MATCH($A7&amp;#REF!,SQ_CASA&amp;SQ_FUORI,0)),"")</f>
        <v/>
      </c>
      <c r="C7" s="5" t="str">
        <f t="array" ref="C7">IFERROR(INDEX(RI_CASA,MATCH($A7&amp;#REF!,SQ_CASA&amp;SQ_FUORI,0))&amp;" - "&amp;INDEX(RI_FUORI,MATCH($A7&amp;#REF!,SQ_CASA&amp;SQ_FUORI,0)),"")</f>
        <v/>
      </c>
      <c r="D7" s="5" t="str">
        <f t="array" ref="D7">IFERROR(INDEX(RI_CASA,MATCH($A7&amp;#REF!,SQ_CASA&amp;SQ_FUORI,0))&amp;" - "&amp;INDEX(RI_FUORI,MATCH($A7&amp;#REF!,SQ_CASA&amp;SQ_FUORI,0)),"")</f>
        <v/>
      </c>
      <c r="E7" s="5" t="str">
        <f t="array" ref="E7">IFERROR(INDEX(RI_CASA,MATCH($A7&amp;#REF!,SQ_CASA&amp;SQ_FUORI,0))&amp;" - "&amp;INDEX(RI_FUORI,MATCH($A7&amp;#REF!,SQ_CASA&amp;SQ_FUORI,0)),"")</f>
        <v/>
      </c>
      <c r="F7" s="5" t="str">
        <f t="array" ref="F7">IFERROR(INDEX(RI_CASA,MATCH($A7&amp;#REF!,SQ_CASA&amp;SQ_FUORI,0))&amp;" - "&amp;INDEX(RI_FUORI,MATCH($A7&amp;#REF!,SQ_CASA&amp;SQ_FUORI,0)),"")</f>
        <v/>
      </c>
      <c r="G7" s="4" t="str">
        <f t="array" ref="G7">IFERROR(INDEX(RI_CASA,MATCH($A7&amp;#REF!,SQ_CASA&amp;SQ_FUORI,0))&amp;" - "&amp;INDEX(RI_FUORI,MATCH($A7&amp;#REF!,SQ_CASA&amp;SQ_FUORI,0)),"")</f>
        <v/>
      </c>
      <c r="H7" s="5" t="str">
        <f t="array" ref="H7">IFERROR(INDEX(RI_CASA,MATCH($A7&amp;#REF!,SQ_CASA&amp;SQ_FUORI,0))&amp;" - "&amp;INDEX(RI_FUORI,MATCH($A7&amp;#REF!,SQ_CASA&amp;SQ_FUORI,0)),"")</f>
        <v/>
      </c>
      <c r="I7" s="5" t="str">
        <f t="array" ref="I7">IFERROR(INDEX(RI_CASA,MATCH($A7&amp;#REF!,SQ_CASA&amp;SQ_FUORI,0))&amp;" - "&amp;INDEX(RI_FUORI,MATCH($A7&amp;#REF!,SQ_CASA&amp;SQ_FUORI,0)),"")</f>
        <v/>
      </c>
      <c r="J7" s="5" t="str">
        <f t="array" ref="J7">IFERROR(INDEX(RI_CASA,MATCH($A7&amp;#REF!,SQ_CASA&amp;SQ_FUORI,0))&amp;" - "&amp;INDEX(RI_FUORI,MATCH($A7&amp;#REF!,SQ_CASA&amp;SQ_FUORI,0)),"")</f>
        <v/>
      </c>
      <c r="K7" s="5" t="str">
        <f t="array" ref="K7">IFERROR(INDEX(RI_CASA,MATCH($A7&amp;#REF!,SQ_CASA&amp;SQ_FUORI,0))&amp;" - "&amp;INDEX(RI_FUORI,MATCH($A7&amp;#REF!,SQ_CASA&amp;SQ_FUORI,0)),"")</f>
        <v/>
      </c>
      <c r="L7" s="5" t="str">
        <f t="array" ref="L7">IFERROR(INDEX(RI_CASA,MATCH($A7&amp;#REF!,SQ_CASA&amp;SQ_FUORI,0))&amp;" - "&amp;INDEX(RI_FUORI,MATCH($A7&amp;#REF!,SQ_CASA&amp;SQ_FUORI,0)),"")</f>
        <v/>
      </c>
      <c r="M7" s="5" t="str">
        <f t="array" ref="M7">IFERROR(INDEX(RI_CASA,MATCH($A7&amp;#REF!,SQ_CASA&amp;SQ_FUORI,0))&amp;" - "&amp;INDEX(RI_FUORI,MATCH($A7&amp;#REF!,SQ_CASA&amp;SQ_FUORI,0)),"")</f>
        <v/>
      </c>
      <c r="N7" s="5" t="str">
        <f t="array" ref="N7">IFERROR(INDEX(RI_CASA,MATCH($A7&amp;#REF!,SQ_CASA&amp;SQ_FUORI,0))&amp;" - "&amp;INDEX(RI_FUORI,MATCH($A7&amp;#REF!,SQ_CASA&amp;SQ_FUORI,0)),"")</f>
        <v/>
      </c>
      <c r="O7" s="5" t="str">
        <f t="array" ref="O7">IFERROR(INDEX(RI_CASA,MATCH($A7&amp;#REF!,SQ_CASA&amp;SQ_FUORI,0))&amp;" - "&amp;INDEX(RI_FUORI,MATCH($A7&amp;#REF!,SQ_CASA&amp;SQ_FUORI,0)),"")</f>
        <v/>
      </c>
      <c r="P7" s="5" t="str">
        <f t="array" ref="P7">IFERROR(INDEX(RI_CASA,MATCH($A7&amp;#REF!,SQ_CASA&amp;SQ_FUORI,0))&amp;" - "&amp;INDEX(RI_FUORI,MATCH($A7&amp;#REF!,SQ_CASA&amp;SQ_FUORI,0)),"")</f>
        <v/>
      </c>
      <c r="Q7" s="5" t="str">
        <f t="array" ref="Q7">IFERROR(INDEX(RI_CASA,MATCH($A7&amp;#REF!,SQ_CASA&amp;SQ_FUORI,0))&amp;" - "&amp;INDEX(RI_FUORI,MATCH($A7&amp;#REF!,SQ_CASA&amp;SQ_FUORI,0)),"")</f>
        <v/>
      </c>
      <c r="R7" s="5" t="str">
        <f t="array" ref="R7">IFERROR(INDEX(RI_CASA,MATCH($A7&amp;#REF!,SQ_CASA&amp;SQ_FUORI,0))&amp;" - "&amp;INDEX(RI_FUORI,MATCH($A7&amp;#REF!,SQ_CASA&amp;SQ_FUORI,0)),"")</f>
        <v/>
      </c>
      <c r="S7" s="5" t="str">
        <f t="array" ref="S7">IFERROR(INDEX(RI_CASA,MATCH($A7&amp;#REF!,SQ_CASA&amp;SQ_FUORI,0))&amp;" - "&amp;INDEX(RI_FUORI,MATCH($A7&amp;#REF!,SQ_CASA&amp;SQ_FUORI,0)),"")</f>
        <v/>
      </c>
      <c r="T7" s="5" t="str">
        <f t="array" ref="T7">IFERROR(INDEX(RI_CASA,MATCH($A7&amp;#REF!,SQ_CASA&amp;SQ_FUORI,0))&amp;" - "&amp;INDEX(RI_FUORI,MATCH($A7&amp;#REF!,SQ_CASA&amp;SQ_FUORI,0)),"")</f>
        <v/>
      </c>
      <c r="U7" s="5" t="str">
        <f t="array" ref="U7">IFERROR(INDEX(RI_CASA,MATCH($A7&amp;#REF!,SQ_CASA&amp;SQ_FUORI,0))&amp;" - "&amp;INDEX(RI_FUORI,MATCH($A7&amp;#REF!,SQ_CASA&amp;SQ_FUORI,0)),"")</f>
        <v/>
      </c>
    </row>
    <row r="8" spans="1:25" ht="15" customHeight="1" x14ac:dyDescent="0.25">
      <c r="A8" s="1" t="s">
        <v>14</v>
      </c>
      <c r="B8" s="5" t="str">
        <f t="array" ref="B8">IFERROR(INDEX(RI_CASA,MATCH($A8&amp;#REF!,SQ_CASA&amp;SQ_FUORI,0))&amp;" - "&amp;INDEX(RI_FUORI,MATCH($A8&amp;#REF!,SQ_CASA&amp;SQ_FUORI,0)),"")</f>
        <v/>
      </c>
      <c r="C8" s="5" t="str">
        <f t="array" ref="C8">IFERROR(INDEX(RI_CASA,MATCH($A8&amp;#REF!,SQ_CASA&amp;SQ_FUORI,0))&amp;" - "&amp;INDEX(RI_FUORI,MATCH($A8&amp;#REF!,SQ_CASA&amp;SQ_FUORI,0)),"")</f>
        <v/>
      </c>
      <c r="D8" s="5" t="str">
        <f t="array" ref="D8">IFERROR(INDEX(RI_CASA,MATCH($A8&amp;#REF!,SQ_CASA&amp;SQ_FUORI,0))&amp;" - "&amp;INDEX(RI_FUORI,MATCH($A8&amp;#REF!,SQ_CASA&amp;SQ_FUORI,0)),"")</f>
        <v/>
      </c>
      <c r="E8" s="5" t="str">
        <f t="array" ref="E8">IFERROR(INDEX(RI_CASA,MATCH($A8&amp;#REF!,SQ_CASA&amp;SQ_FUORI,0))&amp;" - "&amp;INDEX(RI_FUORI,MATCH($A8&amp;#REF!,SQ_CASA&amp;SQ_FUORI,0)),"")</f>
        <v/>
      </c>
      <c r="F8" s="5" t="str">
        <f t="array" ref="F8">IFERROR(INDEX(RI_CASA,MATCH($A8&amp;#REF!,SQ_CASA&amp;SQ_FUORI,0))&amp;" - "&amp;INDEX(RI_FUORI,MATCH($A8&amp;#REF!,SQ_CASA&amp;SQ_FUORI,0)),"")</f>
        <v/>
      </c>
      <c r="G8" s="5" t="str">
        <f t="array" ref="G8">IFERROR(INDEX(RI_CASA,MATCH($A8&amp;#REF!,SQ_CASA&amp;SQ_FUORI,0))&amp;" - "&amp;INDEX(RI_FUORI,MATCH($A8&amp;#REF!,SQ_CASA&amp;SQ_FUORI,0)),"")</f>
        <v/>
      </c>
      <c r="H8" s="4" t="str">
        <f t="array" ref="H8">IFERROR(INDEX(RI_CASA,MATCH($A8&amp;#REF!,SQ_CASA&amp;SQ_FUORI,0))&amp;" - "&amp;INDEX(RI_FUORI,MATCH($A8&amp;#REF!,SQ_CASA&amp;SQ_FUORI,0)),"")</f>
        <v/>
      </c>
      <c r="I8" s="5" t="str">
        <f t="array" ref="I8">IFERROR(INDEX(RI_CASA,MATCH($A8&amp;#REF!,SQ_CASA&amp;SQ_FUORI,0))&amp;" - "&amp;INDEX(RI_FUORI,MATCH($A8&amp;#REF!,SQ_CASA&amp;SQ_FUORI,0)),"")</f>
        <v/>
      </c>
      <c r="J8" s="5" t="str">
        <f t="array" ref="J8">IFERROR(INDEX(RI_CASA,MATCH($A8&amp;#REF!,SQ_CASA&amp;SQ_FUORI,0))&amp;" - "&amp;INDEX(RI_FUORI,MATCH($A8&amp;#REF!,SQ_CASA&amp;SQ_FUORI,0)),"")</f>
        <v/>
      </c>
      <c r="K8" s="5" t="str">
        <f t="array" ref="K8">IFERROR(INDEX(RI_CASA,MATCH($A8&amp;#REF!,SQ_CASA&amp;SQ_FUORI,0))&amp;" - "&amp;INDEX(RI_FUORI,MATCH($A8&amp;#REF!,SQ_CASA&amp;SQ_FUORI,0)),"")</f>
        <v/>
      </c>
      <c r="L8" s="5" t="str">
        <f t="array" ref="L8">IFERROR(INDEX(RI_CASA,MATCH($A8&amp;#REF!,SQ_CASA&amp;SQ_FUORI,0))&amp;" - "&amp;INDEX(RI_FUORI,MATCH($A8&amp;#REF!,SQ_CASA&amp;SQ_FUORI,0)),"")</f>
        <v/>
      </c>
      <c r="M8" s="5" t="str">
        <f t="array" ref="M8">IFERROR(INDEX(RI_CASA,MATCH($A8&amp;#REF!,SQ_CASA&amp;SQ_FUORI,0))&amp;" - "&amp;INDEX(RI_FUORI,MATCH($A8&amp;#REF!,SQ_CASA&amp;SQ_FUORI,0)),"")</f>
        <v/>
      </c>
      <c r="N8" s="5" t="str">
        <f t="array" ref="N8">IFERROR(INDEX(RI_CASA,MATCH($A8&amp;#REF!,SQ_CASA&amp;SQ_FUORI,0))&amp;" - "&amp;INDEX(RI_FUORI,MATCH($A8&amp;#REF!,SQ_CASA&amp;SQ_FUORI,0)),"")</f>
        <v/>
      </c>
      <c r="O8" s="5" t="str">
        <f t="array" ref="O8">IFERROR(INDEX(RI_CASA,MATCH($A8&amp;#REF!,SQ_CASA&amp;SQ_FUORI,0))&amp;" - "&amp;INDEX(RI_FUORI,MATCH($A8&amp;#REF!,SQ_CASA&amp;SQ_FUORI,0)),"")</f>
        <v/>
      </c>
      <c r="P8" s="5" t="str">
        <f t="array" ref="P8">IFERROR(INDEX(RI_CASA,MATCH($A8&amp;#REF!,SQ_CASA&amp;SQ_FUORI,0))&amp;" - "&amp;INDEX(RI_FUORI,MATCH($A8&amp;#REF!,SQ_CASA&amp;SQ_FUORI,0)),"")</f>
        <v/>
      </c>
      <c r="Q8" s="5" t="str">
        <f t="array" ref="Q8">IFERROR(INDEX(RI_CASA,MATCH($A8&amp;#REF!,SQ_CASA&amp;SQ_FUORI,0))&amp;" - "&amp;INDEX(RI_FUORI,MATCH($A8&amp;#REF!,SQ_CASA&amp;SQ_FUORI,0)),"")</f>
        <v/>
      </c>
      <c r="R8" s="5" t="str">
        <f t="array" ref="R8">IFERROR(INDEX(RI_CASA,MATCH($A8&amp;#REF!,SQ_CASA&amp;SQ_FUORI,0))&amp;" - "&amp;INDEX(RI_FUORI,MATCH($A8&amp;#REF!,SQ_CASA&amp;SQ_FUORI,0)),"")</f>
        <v/>
      </c>
      <c r="S8" s="5" t="str">
        <f t="array" ref="S8">IFERROR(INDEX(RI_CASA,MATCH($A8&amp;#REF!,SQ_CASA&amp;SQ_FUORI,0))&amp;" - "&amp;INDEX(RI_FUORI,MATCH($A8&amp;#REF!,SQ_CASA&amp;SQ_FUORI,0)),"")</f>
        <v/>
      </c>
      <c r="T8" s="5" t="str">
        <f t="array" ref="T8">IFERROR(INDEX(RI_CASA,MATCH($A8&amp;#REF!,SQ_CASA&amp;SQ_FUORI,0))&amp;" - "&amp;INDEX(RI_FUORI,MATCH($A8&amp;#REF!,SQ_CASA&amp;SQ_FUORI,0)),"")</f>
        <v/>
      </c>
      <c r="U8" s="5" t="str">
        <f t="array" ref="U8">IFERROR(INDEX(RI_CASA,MATCH($A8&amp;#REF!,SQ_CASA&amp;SQ_FUORI,0))&amp;" - "&amp;INDEX(RI_FUORI,MATCH($A8&amp;#REF!,SQ_CASA&amp;SQ_FUORI,0)),"")</f>
        <v/>
      </c>
    </row>
    <row r="9" spans="1:25" ht="15" customHeight="1" x14ac:dyDescent="0.25">
      <c r="A9" s="1" t="s">
        <v>6</v>
      </c>
      <c r="B9" s="5" t="str">
        <f t="array" ref="B9">IFERROR(INDEX(RI_CASA,MATCH($A9&amp;#REF!,SQ_CASA&amp;SQ_FUORI,0))&amp;" - "&amp;INDEX(RI_FUORI,MATCH($A9&amp;#REF!,SQ_CASA&amp;SQ_FUORI,0)),"")</f>
        <v/>
      </c>
      <c r="C9" s="5" t="str">
        <f t="array" ref="C9">IFERROR(INDEX(RI_CASA,MATCH($A9&amp;#REF!,SQ_CASA&amp;SQ_FUORI,0))&amp;" - "&amp;INDEX(RI_FUORI,MATCH($A9&amp;#REF!,SQ_CASA&amp;SQ_FUORI,0)),"")</f>
        <v/>
      </c>
      <c r="D9" s="5" t="str">
        <f t="array" ref="D9">IFERROR(INDEX(RI_CASA,MATCH($A9&amp;#REF!,SQ_CASA&amp;SQ_FUORI,0))&amp;" - "&amp;INDEX(RI_FUORI,MATCH($A9&amp;#REF!,SQ_CASA&amp;SQ_FUORI,0)),"")</f>
        <v/>
      </c>
      <c r="E9" s="5" t="str">
        <f t="array" ref="E9">IFERROR(INDEX(RI_CASA,MATCH($A9&amp;#REF!,SQ_CASA&amp;SQ_FUORI,0))&amp;" - "&amp;INDEX(RI_FUORI,MATCH($A9&amp;#REF!,SQ_CASA&amp;SQ_FUORI,0)),"")</f>
        <v/>
      </c>
      <c r="F9" s="5" t="str">
        <f t="array" ref="F9">IFERROR(INDEX(RI_CASA,MATCH($A9&amp;#REF!,SQ_CASA&amp;SQ_FUORI,0))&amp;" - "&amp;INDEX(RI_FUORI,MATCH($A9&amp;#REF!,SQ_CASA&amp;SQ_FUORI,0)),"")</f>
        <v/>
      </c>
      <c r="G9" s="5" t="str">
        <f t="array" ref="G9">IFERROR(INDEX(RI_CASA,MATCH($A9&amp;#REF!,SQ_CASA&amp;SQ_FUORI,0))&amp;" - "&amp;INDEX(RI_FUORI,MATCH($A9&amp;#REF!,SQ_CASA&amp;SQ_FUORI,0)),"")</f>
        <v/>
      </c>
      <c r="H9" s="5" t="str">
        <f t="array" ref="H9">IFERROR(INDEX(RI_CASA,MATCH($A9&amp;#REF!,SQ_CASA&amp;SQ_FUORI,0))&amp;" - "&amp;INDEX(RI_FUORI,MATCH($A9&amp;#REF!,SQ_CASA&amp;SQ_FUORI,0)),"")</f>
        <v/>
      </c>
      <c r="I9" s="4" t="str">
        <f t="array" ref="I9">IFERROR(INDEX(RI_CASA,MATCH($A9&amp;#REF!,SQ_CASA&amp;SQ_FUORI,0))&amp;" - "&amp;INDEX(RI_FUORI,MATCH($A9&amp;#REF!,SQ_CASA&amp;SQ_FUORI,0)),"")</f>
        <v/>
      </c>
      <c r="J9" s="5" t="str">
        <f t="array" ref="J9">IFERROR(INDEX(RI_CASA,MATCH($A9&amp;#REF!,SQ_CASA&amp;SQ_FUORI,0))&amp;" - "&amp;INDEX(RI_FUORI,MATCH($A9&amp;#REF!,SQ_CASA&amp;SQ_FUORI,0)),"")</f>
        <v/>
      </c>
      <c r="K9" s="5" t="str">
        <f t="array" ref="K9">IFERROR(INDEX(RI_CASA,MATCH($A9&amp;#REF!,SQ_CASA&amp;SQ_FUORI,0))&amp;" - "&amp;INDEX(RI_FUORI,MATCH($A9&amp;#REF!,SQ_CASA&amp;SQ_FUORI,0)),"")</f>
        <v/>
      </c>
      <c r="L9" s="5" t="str">
        <f t="array" ref="L9">IFERROR(INDEX(RI_CASA,MATCH($A9&amp;#REF!,SQ_CASA&amp;SQ_FUORI,0))&amp;" - "&amp;INDEX(RI_FUORI,MATCH($A9&amp;#REF!,SQ_CASA&amp;SQ_FUORI,0)),"")</f>
        <v/>
      </c>
      <c r="M9" s="5" t="str">
        <f t="array" ref="M9">IFERROR(INDEX(RI_CASA,MATCH($A9&amp;#REF!,SQ_CASA&amp;SQ_FUORI,0))&amp;" - "&amp;INDEX(RI_FUORI,MATCH($A9&amp;#REF!,SQ_CASA&amp;SQ_FUORI,0)),"")</f>
        <v/>
      </c>
      <c r="N9" s="5" t="str">
        <f t="array" ref="N9">IFERROR(INDEX(RI_CASA,MATCH($A9&amp;#REF!,SQ_CASA&amp;SQ_FUORI,0))&amp;" - "&amp;INDEX(RI_FUORI,MATCH($A9&amp;#REF!,SQ_CASA&amp;SQ_FUORI,0)),"")</f>
        <v/>
      </c>
      <c r="O9" s="5" t="str">
        <f t="array" ref="O9">IFERROR(INDEX(RI_CASA,MATCH($A9&amp;#REF!,SQ_CASA&amp;SQ_FUORI,0))&amp;" - "&amp;INDEX(RI_FUORI,MATCH($A9&amp;#REF!,SQ_CASA&amp;SQ_FUORI,0)),"")</f>
        <v/>
      </c>
      <c r="P9" s="5" t="str">
        <f t="array" ref="P9">IFERROR(INDEX(RI_CASA,MATCH($A9&amp;#REF!,SQ_CASA&amp;SQ_FUORI,0))&amp;" - "&amp;INDEX(RI_FUORI,MATCH($A9&amp;#REF!,SQ_CASA&amp;SQ_FUORI,0)),"")</f>
        <v/>
      </c>
      <c r="Q9" s="5" t="str">
        <f t="array" ref="Q9">IFERROR(INDEX(RI_CASA,MATCH($A9&amp;#REF!,SQ_CASA&amp;SQ_FUORI,0))&amp;" - "&amp;INDEX(RI_FUORI,MATCH($A9&amp;#REF!,SQ_CASA&amp;SQ_FUORI,0)),"")</f>
        <v/>
      </c>
      <c r="R9" s="5" t="str">
        <f t="array" ref="R9">IFERROR(INDEX(RI_CASA,MATCH($A9&amp;#REF!,SQ_CASA&amp;SQ_FUORI,0))&amp;" - "&amp;INDEX(RI_FUORI,MATCH($A9&amp;#REF!,SQ_CASA&amp;SQ_FUORI,0)),"")</f>
        <v/>
      </c>
      <c r="S9" s="5" t="str">
        <f t="array" ref="S9">IFERROR(INDEX(RI_CASA,MATCH($A9&amp;#REF!,SQ_CASA&amp;SQ_FUORI,0))&amp;" - "&amp;INDEX(RI_FUORI,MATCH($A9&amp;#REF!,SQ_CASA&amp;SQ_FUORI,0)),"")</f>
        <v/>
      </c>
      <c r="T9" s="5" t="str">
        <f t="array" ref="T9">IFERROR(INDEX(RI_CASA,MATCH($A9&amp;#REF!,SQ_CASA&amp;SQ_FUORI,0))&amp;" - "&amp;INDEX(RI_FUORI,MATCH($A9&amp;#REF!,SQ_CASA&amp;SQ_FUORI,0)),"")</f>
        <v/>
      </c>
      <c r="U9" s="5" t="str">
        <f t="array" ref="U9">IFERROR(INDEX(RI_CASA,MATCH($A9&amp;#REF!,SQ_CASA&amp;SQ_FUORI,0))&amp;" - "&amp;INDEX(RI_FUORI,MATCH($A9&amp;#REF!,SQ_CASA&amp;SQ_FUORI,0)),"")</f>
        <v/>
      </c>
    </row>
    <row r="10" spans="1:25" ht="15" customHeight="1" x14ac:dyDescent="0.25">
      <c r="A10" s="1" t="s">
        <v>9</v>
      </c>
      <c r="B10" s="5" t="str">
        <f t="array" ref="B10">IFERROR(INDEX(RI_CASA,MATCH($A10&amp;#REF!,SQ_CASA&amp;SQ_FUORI,0))&amp;" - "&amp;INDEX(RI_FUORI,MATCH($A10&amp;#REF!,SQ_CASA&amp;SQ_FUORI,0)),"")</f>
        <v/>
      </c>
      <c r="C10" s="5" t="str">
        <f t="array" ref="C10">IFERROR(INDEX(RI_CASA,MATCH($A10&amp;#REF!,SQ_CASA&amp;SQ_FUORI,0))&amp;" - "&amp;INDEX(RI_FUORI,MATCH($A10&amp;#REF!,SQ_CASA&amp;SQ_FUORI,0)),"")</f>
        <v/>
      </c>
      <c r="D10" s="5" t="str">
        <f t="array" ref="D10">IFERROR(INDEX(RI_CASA,MATCH($A10&amp;#REF!,SQ_CASA&amp;SQ_FUORI,0))&amp;" - "&amp;INDEX(RI_FUORI,MATCH($A10&amp;#REF!,SQ_CASA&amp;SQ_FUORI,0)),"")</f>
        <v/>
      </c>
      <c r="E10" s="5" t="str">
        <f t="array" ref="E10">IFERROR(INDEX(RI_CASA,MATCH($A10&amp;#REF!,SQ_CASA&amp;SQ_FUORI,0))&amp;" - "&amp;INDEX(RI_FUORI,MATCH($A10&amp;#REF!,SQ_CASA&amp;SQ_FUORI,0)),"")</f>
        <v/>
      </c>
      <c r="F10" s="5" t="str">
        <f t="array" ref="F10">IFERROR(INDEX(RI_CASA,MATCH($A10&amp;#REF!,SQ_CASA&amp;SQ_FUORI,0))&amp;" - "&amp;INDEX(RI_FUORI,MATCH($A10&amp;#REF!,SQ_CASA&amp;SQ_FUORI,0)),"")</f>
        <v/>
      </c>
      <c r="G10" s="5" t="str">
        <f t="array" ref="G10">IFERROR(INDEX(RI_CASA,MATCH($A10&amp;#REF!,SQ_CASA&amp;SQ_FUORI,0))&amp;" - "&amp;INDEX(RI_FUORI,MATCH($A10&amp;#REF!,SQ_CASA&amp;SQ_FUORI,0)),"")</f>
        <v/>
      </c>
      <c r="H10" s="5" t="str">
        <f t="array" ref="H10">IFERROR(INDEX(RI_CASA,MATCH($A10&amp;#REF!,SQ_CASA&amp;SQ_FUORI,0))&amp;" - "&amp;INDEX(RI_FUORI,MATCH($A10&amp;#REF!,SQ_CASA&amp;SQ_FUORI,0)),"")</f>
        <v/>
      </c>
      <c r="I10" s="5" t="str">
        <f t="array" ref="I10">IFERROR(INDEX(RI_CASA,MATCH($A10&amp;#REF!,SQ_CASA&amp;SQ_FUORI,0))&amp;" - "&amp;INDEX(RI_FUORI,MATCH($A10&amp;#REF!,SQ_CASA&amp;SQ_FUORI,0)),"")</f>
        <v/>
      </c>
      <c r="J10" s="4" t="str">
        <f t="array" ref="J10">IFERROR(INDEX(RI_CASA,MATCH($A10&amp;#REF!,SQ_CASA&amp;SQ_FUORI,0))&amp;" - "&amp;INDEX(RI_FUORI,MATCH($A10&amp;#REF!,SQ_CASA&amp;SQ_FUORI,0)),"")</f>
        <v/>
      </c>
      <c r="K10" s="5" t="str">
        <f t="array" ref="K10">IFERROR(INDEX(RI_CASA,MATCH($A10&amp;#REF!,SQ_CASA&amp;SQ_FUORI,0))&amp;" - "&amp;INDEX(RI_FUORI,MATCH($A10&amp;#REF!,SQ_CASA&amp;SQ_FUORI,0)),"")</f>
        <v/>
      </c>
      <c r="L10" s="5" t="str">
        <f t="array" ref="L10">IFERROR(INDEX(RI_CASA,MATCH($A10&amp;#REF!,SQ_CASA&amp;SQ_FUORI,0))&amp;" - "&amp;INDEX(RI_FUORI,MATCH($A10&amp;#REF!,SQ_CASA&amp;SQ_FUORI,0)),"")</f>
        <v/>
      </c>
      <c r="M10" s="5" t="str">
        <f t="array" ref="M10">IFERROR(INDEX(RI_CASA,MATCH($A10&amp;#REF!,SQ_CASA&amp;SQ_FUORI,0))&amp;" - "&amp;INDEX(RI_FUORI,MATCH($A10&amp;#REF!,SQ_CASA&amp;SQ_FUORI,0)),"")</f>
        <v/>
      </c>
      <c r="N10" s="5" t="str">
        <f t="array" ref="N10">IFERROR(INDEX(RI_CASA,MATCH($A10&amp;#REF!,SQ_CASA&amp;SQ_FUORI,0))&amp;" - "&amp;INDEX(RI_FUORI,MATCH($A10&amp;#REF!,SQ_CASA&amp;SQ_FUORI,0)),"")</f>
        <v/>
      </c>
      <c r="O10" s="5" t="str">
        <f t="array" ref="O10">IFERROR(INDEX(RI_CASA,MATCH($A10&amp;#REF!,SQ_CASA&amp;SQ_FUORI,0))&amp;" - "&amp;INDEX(RI_FUORI,MATCH($A10&amp;#REF!,SQ_CASA&amp;SQ_FUORI,0)),"")</f>
        <v/>
      </c>
      <c r="P10" s="5" t="str">
        <f t="array" ref="P10">IFERROR(INDEX(RI_CASA,MATCH($A10&amp;#REF!,SQ_CASA&amp;SQ_FUORI,0))&amp;" - "&amp;INDEX(RI_FUORI,MATCH($A10&amp;#REF!,SQ_CASA&amp;SQ_FUORI,0)),"")</f>
        <v/>
      </c>
      <c r="Q10" s="5" t="str">
        <f t="array" ref="Q10">IFERROR(INDEX(RI_CASA,MATCH($A10&amp;#REF!,SQ_CASA&amp;SQ_FUORI,0))&amp;" - "&amp;INDEX(RI_FUORI,MATCH($A10&amp;#REF!,SQ_CASA&amp;SQ_FUORI,0)),"")</f>
        <v/>
      </c>
      <c r="R10" s="5" t="str">
        <f t="array" ref="R10">IFERROR(INDEX(RI_CASA,MATCH($A10&amp;#REF!,SQ_CASA&amp;SQ_FUORI,0))&amp;" - "&amp;INDEX(RI_FUORI,MATCH($A10&amp;#REF!,SQ_CASA&amp;SQ_FUORI,0)),"")</f>
        <v/>
      </c>
      <c r="S10" s="5" t="str">
        <f t="array" ref="S10">IFERROR(INDEX(RI_CASA,MATCH($A10&amp;#REF!,SQ_CASA&amp;SQ_FUORI,0))&amp;" - "&amp;INDEX(RI_FUORI,MATCH($A10&amp;#REF!,SQ_CASA&amp;SQ_FUORI,0)),"")</f>
        <v/>
      </c>
      <c r="T10" s="5" t="str">
        <f t="array" ref="T10">IFERROR(INDEX(RI_CASA,MATCH($A10&amp;#REF!,SQ_CASA&amp;SQ_FUORI,0))&amp;" - "&amp;INDEX(RI_FUORI,MATCH($A10&amp;#REF!,SQ_CASA&amp;SQ_FUORI,0)),"")</f>
        <v/>
      </c>
      <c r="U10" s="5" t="str">
        <f t="array" ref="U10">IFERROR(INDEX(RI_CASA,MATCH($A10&amp;#REF!,SQ_CASA&amp;SQ_FUORI,0))&amp;" - "&amp;INDEX(RI_FUORI,MATCH($A10&amp;#REF!,SQ_CASA&amp;SQ_FUORI,0)),"")</f>
        <v/>
      </c>
    </row>
    <row r="11" spans="1:25" ht="15" customHeight="1" x14ac:dyDescent="0.25">
      <c r="A11" s="1" t="s">
        <v>116</v>
      </c>
      <c r="B11" s="5" t="str">
        <f t="array" ref="B11">IFERROR(INDEX(RI_CASA,MATCH($A11&amp;#REF!,SQ_CASA&amp;SQ_FUORI,0))&amp;" - "&amp;INDEX(RI_FUORI,MATCH($A11&amp;#REF!,SQ_CASA&amp;SQ_FUORI,0)),"")</f>
        <v/>
      </c>
      <c r="C11" s="5" t="str">
        <f t="array" ref="C11">IFERROR(INDEX(RI_CASA,MATCH($A11&amp;#REF!,SQ_CASA&amp;SQ_FUORI,0))&amp;" - "&amp;INDEX(RI_FUORI,MATCH($A11&amp;#REF!,SQ_CASA&amp;SQ_FUORI,0)),"")</f>
        <v/>
      </c>
      <c r="D11" s="5" t="str">
        <f t="array" ref="D11">IFERROR(INDEX(RI_CASA,MATCH($A11&amp;#REF!,SQ_CASA&amp;SQ_FUORI,0))&amp;" - "&amp;INDEX(RI_FUORI,MATCH($A11&amp;#REF!,SQ_CASA&amp;SQ_FUORI,0)),"")</f>
        <v/>
      </c>
      <c r="E11" s="5" t="str">
        <f t="array" ref="E11">IFERROR(INDEX(RI_CASA,MATCH($A11&amp;#REF!,SQ_CASA&amp;SQ_FUORI,0))&amp;" - "&amp;INDEX(RI_FUORI,MATCH($A11&amp;#REF!,SQ_CASA&amp;SQ_FUORI,0)),"")</f>
        <v/>
      </c>
      <c r="F11" s="5" t="str">
        <f t="array" ref="F11">IFERROR(INDEX(RI_CASA,MATCH($A11&amp;#REF!,SQ_CASA&amp;SQ_FUORI,0))&amp;" - "&amp;INDEX(RI_FUORI,MATCH($A11&amp;#REF!,SQ_CASA&amp;SQ_FUORI,0)),"")</f>
        <v/>
      </c>
      <c r="G11" s="5" t="str">
        <f t="array" ref="G11">IFERROR(INDEX(RI_CASA,MATCH($A11&amp;#REF!,SQ_CASA&amp;SQ_FUORI,0))&amp;" - "&amp;INDEX(RI_FUORI,MATCH($A11&amp;#REF!,SQ_CASA&amp;SQ_FUORI,0)),"")</f>
        <v/>
      </c>
      <c r="H11" s="5" t="str">
        <f t="array" ref="H11">IFERROR(INDEX(RI_CASA,MATCH($A11&amp;#REF!,SQ_CASA&amp;SQ_FUORI,0))&amp;" - "&amp;INDEX(RI_FUORI,MATCH($A11&amp;#REF!,SQ_CASA&amp;SQ_FUORI,0)),"")</f>
        <v/>
      </c>
      <c r="I11" s="5" t="str">
        <f t="array" ref="I11">IFERROR(INDEX(RI_CASA,MATCH($A11&amp;#REF!,SQ_CASA&amp;SQ_FUORI,0))&amp;" - "&amp;INDEX(RI_FUORI,MATCH($A11&amp;#REF!,SQ_CASA&amp;SQ_FUORI,0)),"")</f>
        <v/>
      </c>
      <c r="J11" s="5" t="str">
        <f t="array" ref="J11">IFERROR(INDEX(RI_CASA,MATCH($A11&amp;#REF!,SQ_CASA&amp;SQ_FUORI,0))&amp;" - "&amp;INDEX(RI_FUORI,MATCH($A11&amp;#REF!,SQ_CASA&amp;SQ_FUORI,0)),"")</f>
        <v/>
      </c>
      <c r="K11" s="4" t="str">
        <f t="array" ref="K11">IFERROR(INDEX(RI_CASA,MATCH($A11&amp;#REF!,SQ_CASA&amp;SQ_FUORI,0))&amp;" - "&amp;INDEX(RI_FUORI,MATCH($A11&amp;#REF!,SQ_CASA&amp;SQ_FUORI,0)),"")</f>
        <v/>
      </c>
      <c r="L11" s="5" t="str">
        <f t="array" ref="L11">IFERROR(INDEX(RI_CASA,MATCH($A11&amp;#REF!,SQ_CASA&amp;SQ_FUORI,0))&amp;" - "&amp;INDEX(RI_FUORI,MATCH($A11&amp;#REF!,SQ_CASA&amp;SQ_FUORI,0)),"")</f>
        <v/>
      </c>
      <c r="M11" s="5" t="str">
        <f t="array" ref="M11">IFERROR(INDEX(RI_CASA,MATCH($A11&amp;#REF!,SQ_CASA&amp;SQ_FUORI,0))&amp;" - "&amp;INDEX(RI_FUORI,MATCH($A11&amp;#REF!,SQ_CASA&amp;SQ_FUORI,0)),"")</f>
        <v/>
      </c>
      <c r="N11" s="5" t="str">
        <f t="array" ref="N11">IFERROR(INDEX(RI_CASA,MATCH($A11&amp;#REF!,SQ_CASA&amp;SQ_FUORI,0))&amp;" - "&amp;INDEX(RI_FUORI,MATCH($A11&amp;#REF!,SQ_CASA&amp;SQ_FUORI,0)),"")</f>
        <v/>
      </c>
      <c r="O11" s="5" t="str">
        <f t="array" ref="O11">IFERROR(INDEX(RI_CASA,MATCH($A11&amp;#REF!,SQ_CASA&amp;SQ_FUORI,0))&amp;" - "&amp;INDEX(RI_FUORI,MATCH($A11&amp;#REF!,SQ_CASA&amp;SQ_FUORI,0)),"")</f>
        <v/>
      </c>
      <c r="P11" s="5" t="str">
        <f t="array" ref="P11">IFERROR(INDEX(RI_CASA,MATCH($A11&amp;#REF!,SQ_CASA&amp;SQ_FUORI,0))&amp;" - "&amp;INDEX(RI_FUORI,MATCH($A11&amp;#REF!,SQ_CASA&amp;SQ_FUORI,0)),"")</f>
        <v/>
      </c>
      <c r="Q11" s="5" t="str">
        <f t="array" ref="Q11">IFERROR(INDEX(RI_CASA,MATCH($A11&amp;#REF!,SQ_CASA&amp;SQ_FUORI,0))&amp;" - "&amp;INDEX(RI_FUORI,MATCH($A11&amp;#REF!,SQ_CASA&amp;SQ_FUORI,0)),"")</f>
        <v/>
      </c>
      <c r="R11" s="5" t="str">
        <f t="array" ref="R11">IFERROR(INDEX(RI_CASA,MATCH($A11&amp;#REF!,SQ_CASA&amp;SQ_FUORI,0))&amp;" - "&amp;INDEX(RI_FUORI,MATCH($A11&amp;#REF!,SQ_CASA&amp;SQ_FUORI,0)),"")</f>
        <v/>
      </c>
      <c r="S11" s="5" t="str">
        <f t="array" ref="S11">IFERROR(INDEX(RI_CASA,MATCH($A11&amp;#REF!,SQ_CASA&amp;SQ_FUORI,0))&amp;" - "&amp;INDEX(RI_FUORI,MATCH($A11&amp;#REF!,SQ_CASA&amp;SQ_FUORI,0)),"")</f>
        <v/>
      </c>
      <c r="T11" s="5" t="str">
        <f t="array" ref="T11">IFERROR(INDEX(RI_CASA,MATCH($A11&amp;#REF!,SQ_CASA&amp;SQ_FUORI,0))&amp;" - "&amp;INDEX(RI_FUORI,MATCH($A11&amp;#REF!,SQ_CASA&amp;SQ_FUORI,0)),"")</f>
        <v/>
      </c>
      <c r="U11" s="5" t="str">
        <f t="array" ref="U11">IFERROR(INDEX(RI_CASA,MATCH($A11&amp;#REF!,SQ_CASA&amp;SQ_FUORI,0))&amp;" - "&amp;INDEX(RI_FUORI,MATCH($A11&amp;#REF!,SQ_CASA&amp;SQ_FUORI,0)),"")</f>
        <v/>
      </c>
    </row>
    <row r="12" spans="1:25" ht="15" customHeight="1" x14ac:dyDescent="0.25">
      <c r="A12" s="1" t="s">
        <v>2</v>
      </c>
      <c r="B12" s="5" t="str">
        <f t="array" ref="B12">IFERROR(INDEX(RI_CASA,MATCH($A12&amp;#REF!,SQ_CASA&amp;SQ_FUORI,0))&amp;" - "&amp;INDEX(RI_FUORI,MATCH($A12&amp;#REF!,SQ_CASA&amp;SQ_FUORI,0)),"")</f>
        <v/>
      </c>
      <c r="C12" s="5" t="str">
        <f t="array" ref="C12">IFERROR(INDEX(RI_CASA,MATCH($A12&amp;#REF!,SQ_CASA&amp;SQ_FUORI,0))&amp;" - "&amp;INDEX(RI_FUORI,MATCH($A12&amp;#REF!,SQ_CASA&amp;SQ_FUORI,0)),"")</f>
        <v/>
      </c>
      <c r="D12" s="5" t="str">
        <f t="array" ref="D12">IFERROR(INDEX(RI_CASA,MATCH($A12&amp;#REF!,SQ_CASA&amp;SQ_FUORI,0))&amp;" - "&amp;INDEX(RI_FUORI,MATCH($A12&amp;#REF!,SQ_CASA&amp;SQ_FUORI,0)),"")</f>
        <v/>
      </c>
      <c r="E12" s="5" t="str">
        <f t="array" ref="E12">IFERROR(INDEX(RI_CASA,MATCH($A12&amp;#REF!,SQ_CASA&amp;SQ_FUORI,0))&amp;" - "&amp;INDEX(RI_FUORI,MATCH($A12&amp;#REF!,SQ_CASA&amp;SQ_FUORI,0)),"")</f>
        <v/>
      </c>
      <c r="F12" s="5" t="str">
        <f t="array" ref="F12">IFERROR(INDEX(RI_CASA,MATCH($A12&amp;#REF!,SQ_CASA&amp;SQ_FUORI,0))&amp;" - "&amp;INDEX(RI_FUORI,MATCH($A12&amp;#REF!,SQ_CASA&amp;SQ_FUORI,0)),"")</f>
        <v/>
      </c>
      <c r="G12" s="5" t="str">
        <f t="array" ref="G12">IFERROR(INDEX(RI_CASA,MATCH($A12&amp;#REF!,SQ_CASA&amp;SQ_FUORI,0))&amp;" - "&amp;INDEX(RI_FUORI,MATCH($A12&amp;#REF!,SQ_CASA&amp;SQ_FUORI,0)),"")</f>
        <v/>
      </c>
      <c r="H12" s="5" t="str">
        <f t="array" ref="H12">IFERROR(INDEX(RI_CASA,MATCH($A12&amp;#REF!,SQ_CASA&amp;SQ_FUORI,0))&amp;" - "&amp;INDEX(RI_FUORI,MATCH($A12&amp;#REF!,SQ_CASA&amp;SQ_FUORI,0)),"")</f>
        <v/>
      </c>
      <c r="I12" s="5" t="str">
        <f t="array" ref="I12">IFERROR(INDEX(RI_CASA,MATCH($A12&amp;#REF!,SQ_CASA&amp;SQ_FUORI,0))&amp;" - "&amp;INDEX(RI_FUORI,MATCH($A12&amp;#REF!,SQ_CASA&amp;SQ_FUORI,0)),"")</f>
        <v/>
      </c>
      <c r="J12" s="5" t="str">
        <f t="array" ref="J12">IFERROR(INDEX(RI_CASA,MATCH($A12&amp;#REF!,SQ_CASA&amp;SQ_FUORI,0))&amp;" - "&amp;INDEX(RI_FUORI,MATCH($A12&amp;#REF!,SQ_CASA&amp;SQ_FUORI,0)),"")</f>
        <v/>
      </c>
      <c r="K12" s="5" t="str">
        <f t="array" ref="K12">IFERROR(INDEX(RI_CASA,MATCH($A12&amp;#REF!,SQ_CASA&amp;SQ_FUORI,0))&amp;" - "&amp;INDEX(RI_FUORI,MATCH($A12&amp;#REF!,SQ_CASA&amp;SQ_FUORI,0)),"")</f>
        <v/>
      </c>
      <c r="L12" s="4" t="str">
        <f t="array" ref="L12">IFERROR(INDEX(RI_CASA,MATCH($A12&amp;#REF!,SQ_CASA&amp;SQ_FUORI,0))&amp;" - "&amp;INDEX(RI_FUORI,MATCH($A12&amp;#REF!,SQ_CASA&amp;SQ_FUORI,0)),"")</f>
        <v/>
      </c>
      <c r="M12" s="5" t="str">
        <f t="array" ref="M12">IFERROR(INDEX(RI_CASA,MATCH($A12&amp;#REF!,SQ_CASA&amp;SQ_FUORI,0))&amp;" - "&amp;INDEX(RI_FUORI,MATCH($A12&amp;#REF!,SQ_CASA&amp;SQ_FUORI,0)),"")</f>
        <v/>
      </c>
      <c r="N12" s="5" t="str">
        <f t="array" ref="N12">IFERROR(INDEX(RI_CASA,MATCH($A12&amp;#REF!,SQ_CASA&amp;SQ_FUORI,0))&amp;" - "&amp;INDEX(RI_FUORI,MATCH($A12&amp;#REF!,SQ_CASA&amp;SQ_FUORI,0)),"")</f>
        <v/>
      </c>
      <c r="O12" s="5" t="str">
        <f t="array" ref="O12">IFERROR(INDEX(RI_CASA,MATCH($A12&amp;#REF!,SQ_CASA&amp;SQ_FUORI,0))&amp;" - "&amp;INDEX(RI_FUORI,MATCH($A12&amp;#REF!,SQ_CASA&amp;SQ_FUORI,0)),"")</f>
        <v/>
      </c>
      <c r="P12" s="5" t="str">
        <f t="array" ref="P12">IFERROR(INDEX(RI_CASA,MATCH($A12&amp;#REF!,SQ_CASA&amp;SQ_FUORI,0))&amp;" - "&amp;INDEX(RI_FUORI,MATCH($A12&amp;#REF!,SQ_CASA&amp;SQ_FUORI,0)),"")</f>
        <v/>
      </c>
      <c r="Q12" s="5" t="str">
        <f t="array" ref="Q12">IFERROR(INDEX(RI_CASA,MATCH($A12&amp;#REF!,SQ_CASA&amp;SQ_FUORI,0))&amp;" - "&amp;INDEX(RI_FUORI,MATCH($A12&amp;#REF!,SQ_CASA&amp;SQ_FUORI,0)),"")</f>
        <v/>
      </c>
      <c r="R12" s="5" t="str">
        <f t="array" ref="R12">IFERROR(INDEX(RI_CASA,MATCH($A12&amp;#REF!,SQ_CASA&amp;SQ_FUORI,0))&amp;" - "&amp;INDEX(RI_FUORI,MATCH($A12&amp;#REF!,SQ_CASA&amp;SQ_FUORI,0)),"")</f>
        <v/>
      </c>
      <c r="S12" s="5" t="str">
        <f t="array" ref="S12">IFERROR(INDEX(RI_CASA,MATCH($A12&amp;#REF!,SQ_CASA&amp;SQ_FUORI,0))&amp;" - "&amp;INDEX(RI_FUORI,MATCH($A12&amp;#REF!,SQ_CASA&amp;SQ_FUORI,0)),"")</f>
        <v/>
      </c>
      <c r="T12" s="5" t="str">
        <f t="array" ref="T12">IFERROR(INDEX(RI_CASA,MATCH($A12&amp;#REF!,SQ_CASA&amp;SQ_FUORI,0))&amp;" - "&amp;INDEX(RI_FUORI,MATCH($A12&amp;#REF!,SQ_CASA&amp;SQ_FUORI,0)),"")</f>
        <v/>
      </c>
      <c r="U12" s="5" t="str">
        <f t="array" ref="U12">IFERROR(INDEX(RI_CASA,MATCH($A12&amp;#REF!,SQ_CASA&amp;SQ_FUORI,0))&amp;" - "&amp;INDEX(RI_FUORI,MATCH($A12&amp;#REF!,SQ_CASA&amp;SQ_FUORI,0)),"")</f>
        <v/>
      </c>
    </row>
    <row r="13" spans="1:25" ht="15" customHeight="1" x14ac:dyDescent="0.25">
      <c r="A13" s="1" t="s">
        <v>11</v>
      </c>
      <c r="B13" s="5" t="str">
        <f t="array" ref="B13">IFERROR(INDEX(RI_CASA,MATCH($A13&amp;#REF!,SQ_CASA&amp;SQ_FUORI,0))&amp;" - "&amp;INDEX(RI_FUORI,MATCH($A13&amp;#REF!,SQ_CASA&amp;SQ_FUORI,0)),"")</f>
        <v/>
      </c>
      <c r="C13" s="5" t="str">
        <f t="array" ref="C13">IFERROR(INDEX(RI_CASA,MATCH($A13&amp;#REF!,SQ_CASA&amp;SQ_FUORI,0))&amp;" - "&amp;INDEX(RI_FUORI,MATCH($A13&amp;#REF!,SQ_CASA&amp;SQ_FUORI,0)),"")</f>
        <v/>
      </c>
      <c r="D13" s="5" t="str">
        <f t="array" ref="D13">IFERROR(INDEX(RI_CASA,MATCH($A13&amp;#REF!,SQ_CASA&amp;SQ_FUORI,0))&amp;" - "&amp;INDEX(RI_FUORI,MATCH($A13&amp;#REF!,SQ_CASA&amp;SQ_FUORI,0)),"")</f>
        <v/>
      </c>
      <c r="E13" s="5" t="str">
        <f t="array" ref="E13">IFERROR(INDEX(RI_CASA,MATCH($A13&amp;#REF!,SQ_CASA&amp;SQ_FUORI,0))&amp;" - "&amp;INDEX(RI_FUORI,MATCH($A13&amp;#REF!,SQ_CASA&amp;SQ_FUORI,0)),"")</f>
        <v/>
      </c>
      <c r="F13" s="5" t="str">
        <f t="array" ref="F13">IFERROR(INDEX(RI_CASA,MATCH($A13&amp;#REF!,SQ_CASA&amp;SQ_FUORI,0))&amp;" - "&amp;INDEX(RI_FUORI,MATCH($A13&amp;#REF!,SQ_CASA&amp;SQ_FUORI,0)),"")</f>
        <v/>
      </c>
      <c r="G13" s="5" t="str">
        <f t="array" ref="G13">IFERROR(INDEX(RI_CASA,MATCH($A13&amp;#REF!,SQ_CASA&amp;SQ_FUORI,0))&amp;" - "&amp;INDEX(RI_FUORI,MATCH($A13&amp;#REF!,SQ_CASA&amp;SQ_FUORI,0)),"")</f>
        <v/>
      </c>
      <c r="H13" s="5" t="str">
        <f t="array" ref="H13">IFERROR(INDEX(RI_CASA,MATCH($A13&amp;#REF!,SQ_CASA&amp;SQ_FUORI,0))&amp;" - "&amp;INDEX(RI_FUORI,MATCH($A13&amp;#REF!,SQ_CASA&amp;SQ_FUORI,0)),"")</f>
        <v/>
      </c>
      <c r="I13" s="5" t="str">
        <f t="array" ref="I13">IFERROR(INDEX(RI_CASA,MATCH($A13&amp;#REF!,SQ_CASA&amp;SQ_FUORI,0))&amp;" - "&amp;INDEX(RI_FUORI,MATCH($A13&amp;#REF!,SQ_CASA&amp;SQ_FUORI,0)),"")</f>
        <v/>
      </c>
      <c r="J13" s="5" t="str">
        <f t="array" ref="J13">IFERROR(INDEX(RI_CASA,MATCH($A13&amp;#REF!,SQ_CASA&amp;SQ_FUORI,0))&amp;" - "&amp;INDEX(RI_FUORI,MATCH($A13&amp;#REF!,SQ_CASA&amp;SQ_FUORI,0)),"")</f>
        <v/>
      </c>
      <c r="K13" s="5" t="str">
        <f t="array" ref="K13">IFERROR(INDEX(RI_CASA,MATCH($A13&amp;#REF!,SQ_CASA&amp;SQ_FUORI,0))&amp;" - "&amp;INDEX(RI_FUORI,MATCH($A13&amp;#REF!,SQ_CASA&amp;SQ_FUORI,0)),"")</f>
        <v/>
      </c>
      <c r="L13" s="5" t="str">
        <f t="array" ref="L13">IFERROR(INDEX(RI_CASA,MATCH($A13&amp;#REF!,SQ_CASA&amp;SQ_FUORI,0))&amp;" - "&amp;INDEX(RI_FUORI,MATCH($A13&amp;#REF!,SQ_CASA&amp;SQ_FUORI,0)),"")</f>
        <v/>
      </c>
      <c r="M13" s="4" t="str">
        <f t="array" ref="M13">IFERROR(INDEX(RI_CASA,MATCH($A13&amp;#REF!,SQ_CASA&amp;SQ_FUORI,0))&amp;" - "&amp;INDEX(RI_FUORI,MATCH($A13&amp;#REF!,SQ_CASA&amp;SQ_FUORI,0)),"")</f>
        <v/>
      </c>
      <c r="N13" s="5" t="str">
        <f t="array" ref="N13">IFERROR(INDEX(RI_CASA,MATCH($A13&amp;#REF!,SQ_CASA&amp;SQ_FUORI,0))&amp;" - "&amp;INDEX(RI_FUORI,MATCH($A13&amp;#REF!,SQ_CASA&amp;SQ_FUORI,0)),"")</f>
        <v/>
      </c>
      <c r="O13" s="5" t="str">
        <f t="array" ref="O13">IFERROR(INDEX(RI_CASA,MATCH($A13&amp;#REF!,SQ_CASA&amp;SQ_FUORI,0))&amp;" - "&amp;INDEX(RI_FUORI,MATCH($A13&amp;#REF!,SQ_CASA&amp;SQ_FUORI,0)),"")</f>
        <v/>
      </c>
      <c r="P13" s="5" t="str">
        <f t="array" ref="P13">IFERROR(INDEX(RI_CASA,MATCH($A13&amp;#REF!,SQ_CASA&amp;SQ_FUORI,0))&amp;" - "&amp;INDEX(RI_FUORI,MATCH($A13&amp;#REF!,SQ_CASA&amp;SQ_FUORI,0)),"")</f>
        <v/>
      </c>
      <c r="Q13" s="5" t="str">
        <f t="array" ref="Q13">IFERROR(INDEX(RI_CASA,MATCH($A13&amp;#REF!,SQ_CASA&amp;SQ_FUORI,0))&amp;" - "&amp;INDEX(RI_FUORI,MATCH($A13&amp;#REF!,SQ_CASA&amp;SQ_FUORI,0)),"")</f>
        <v/>
      </c>
      <c r="R13" s="5" t="str">
        <f t="array" ref="R13">IFERROR(INDEX(RI_CASA,MATCH($A13&amp;#REF!,SQ_CASA&amp;SQ_FUORI,0))&amp;" - "&amp;INDEX(RI_FUORI,MATCH($A13&amp;#REF!,SQ_CASA&amp;SQ_FUORI,0)),"")</f>
        <v/>
      </c>
      <c r="S13" s="5" t="str">
        <f t="array" ref="S13">IFERROR(INDEX(RI_CASA,MATCH($A13&amp;#REF!,SQ_CASA&amp;SQ_FUORI,0))&amp;" - "&amp;INDEX(RI_FUORI,MATCH($A13&amp;#REF!,SQ_CASA&amp;SQ_FUORI,0)),"")</f>
        <v/>
      </c>
      <c r="T13" s="5" t="str">
        <f t="array" ref="T13">IFERROR(INDEX(RI_CASA,MATCH($A13&amp;#REF!,SQ_CASA&amp;SQ_FUORI,0))&amp;" - "&amp;INDEX(RI_FUORI,MATCH($A13&amp;#REF!,SQ_CASA&amp;SQ_FUORI,0)),"")</f>
        <v/>
      </c>
      <c r="U13" s="5" t="str">
        <f t="array" ref="U13">IFERROR(INDEX(RI_CASA,MATCH($A13&amp;#REF!,SQ_CASA&amp;SQ_FUORI,0))&amp;" - "&amp;INDEX(RI_FUORI,MATCH($A13&amp;#REF!,SQ_CASA&amp;SQ_FUORI,0)),"")</f>
        <v/>
      </c>
    </row>
    <row r="14" spans="1:25" ht="15" customHeight="1" x14ac:dyDescent="0.25">
      <c r="A14" s="1" t="s">
        <v>10</v>
      </c>
      <c r="B14" s="5" t="str">
        <f t="array" ref="B14">IFERROR(INDEX(RI_CASA,MATCH($A14&amp;#REF!,SQ_CASA&amp;SQ_FUORI,0))&amp;" - "&amp;INDEX(RI_FUORI,MATCH($A14&amp;#REF!,SQ_CASA&amp;SQ_FUORI,0)),"")</f>
        <v/>
      </c>
      <c r="C14" s="5" t="str">
        <f t="array" ref="C14">IFERROR(INDEX(RI_CASA,MATCH($A14&amp;#REF!,SQ_CASA&amp;SQ_FUORI,0))&amp;" - "&amp;INDEX(RI_FUORI,MATCH($A14&amp;#REF!,SQ_CASA&amp;SQ_FUORI,0)),"")</f>
        <v/>
      </c>
      <c r="D14" s="5" t="str">
        <f t="array" ref="D14">IFERROR(INDEX(RI_CASA,MATCH($A14&amp;#REF!,SQ_CASA&amp;SQ_FUORI,0))&amp;" - "&amp;INDEX(RI_FUORI,MATCH($A14&amp;#REF!,SQ_CASA&amp;SQ_FUORI,0)),"")</f>
        <v/>
      </c>
      <c r="E14" s="5" t="str">
        <f t="array" ref="E14">IFERROR(INDEX(RI_CASA,MATCH($A14&amp;#REF!,SQ_CASA&amp;SQ_FUORI,0))&amp;" - "&amp;INDEX(RI_FUORI,MATCH($A14&amp;#REF!,SQ_CASA&amp;SQ_FUORI,0)),"")</f>
        <v/>
      </c>
      <c r="F14" s="5" t="str">
        <f t="array" ref="F14">IFERROR(INDEX(RI_CASA,MATCH($A14&amp;#REF!,SQ_CASA&amp;SQ_FUORI,0))&amp;" - "&amp;INDEX(RI_FUORI,MATCH($A14&amp;#REF!,SQ_CASA&amp;SQ_FUORI,0)),"")</f>
        <v/>
      </c>
      <c r="G14" s="5" t="str">
        <f t="array" ref="G14">IFERROR(INDEX(RI_CASA,MATCH($A14&amp;#REF!,SQ_CASA&amp;SQ_FUORI,0))&amp;" - "&amp;INDEX(RI_FUORI,MATCH($A14&amp;#REF!,SQ_CASA&amp;SQ_FUORI,0)),"")</f>
        <v/>
      </c>
      <c r="H14" s="5" t="str">
        <f t="array" ref="H14">IFERROR(INDEX(RI_CASA,MATCH($A14&amp;#REF!,SQ_CASA&amp;SQ_FUORI,0))&amp;" - "&amp;INDEX(RI_FUORI,MATCH($A14&amp;#REF!,SQ_CASA&amp;SQ_FUORI,0)),"")</f>
        <v/>
      </c>
      <c r="I14" s="5" t="str">
        <f t="array" ref="I14">IFERROR(INDEX(RI_CASA,MATCH($A14&amp;#REF!,SQ_CASA&amp;SQ_FUORI,0))&amp;" - "&amp;INDEX(RI_FUORI,MATCH($A14&amp;#REF!,SQ_CASA&amp;SQ_FUORI,0)),"")</f>
        <v/>
      </c>
      <c r="J14" s="5" t="str">
        <f t="array" ref="J14">IFERROR(INDEX(RI_CASA,MATCH($A14&amp;#REF!,SQ_CASA&amp;SQ_FUORI,0))&amp;" - "&amp;INDEX(RI_FUORI,MATCH($A14&amp;#REF!,SQ_CASA&amp;SQ_FUORI,0)),"")</f>
        <v/>
      </c>
      <c r="K14" s="5" t="str">
        <f t="array" ref="K14">IFERROR(INDEX(RI_CASA,MATCH($A14&amp;#REF!,SQ_CASA&amp;SQ_FUORI,0))&amp;" - "&amp;INDEX(RI_FUORI,MATCH($A14&amp;#REF!,SQ_CASA&amp;SQ_FUORI,0)),"")</f>
        <v/>
      </c>
      <c r="L14" s="5" t="str">
        <f t="array" ref="L14">IFERROR(INDEX(RI_CASA,MATCH($A14&amp;#REF!,SQ_CASA&amp;SQ_FUORI,0))&amp;" - "&amp;INDEX(RI_FUORI,MATCH($A14&amp;#REF!,SQ_CASA&amp;SQ_FUORI,0)),"")</f>
        <v/>
      </c>
      <c r="M14" s="5" t="str">
        <f t="array" ref="M14">IFERROR(INDEX(RI_CASA,MATCH($A14&amp;#REF!,SQ_CASA&amp;SQ_FUORI,0))&amp;" - "&amp;INDEX(RI_FUORI,MATCH($A14&amp;#REF!,SQ_CASA&amp;SQ_FUORI,0)),"")</f>
        <v/>
      </c>
      <c r="N14" s="4" t="str">
        <f t="array" ref="N14">IFERROR(INDEX(RI_CASA,MATCH($A14&amp;#REF!,SQ_CASA&amp;SQ_FUORI,0))&amp;" - "&amp;INDEX(RI_FUORI,MATCH($A14&amp;#REF!,SQ_CASA&amp;SQ_FUORI,0)),"")</f>
        <v/>
      </c>
      <c r="O14" s="5" t="str">
        <f t="array" ref="O14">IFERROR(INDEX(RI_CASA,MATCH($A14&amp;#REF!,SQ_CASA&amp;SQ_FUORI,0))&amp;" - "&amp;INDEX(RI_FUORI,MATCH($A14&amp;#REF!,SQ_CASA&amp;SQ_FUORI,0)),"")</f>
        <v/>
      </c>
      <c r="P14" s="5" t="str">
        <f t="array" ref="P14">IFERROR(INDEX(RI_CASA,MATCH($A14&amp;#REF!,SQ_CASA&amp;SQ_FUORI,0))&amp;" - "&amp;INDEX(RI_FUORI,MATCH($A14&amp;#REF!,SQ_CASA&amp;SQ_FUORI,0)),"")</f>
        <v/>
      </c>
      <c r="Q14" s="5" t="str">
        <f t="array" ref="Q14">IFERROR(INDEX(RI_CASA,MATCH($A14&amp;#REF!,SQ_CASA&amp;SQ_FUORI,0))&amp;" - "&amp;INDEX(RI_FUORI,MATCH($A14&amp;#REF!,SQ_CASA&amp;SQ_FUORI,0)),"")</f>
        <v/>
      </c>
      <c r="R14" s="5" t="str">
        <f t="array" ref="R14">IFERROR(INDEX(RI_CASA,MATCH($A14&amp;#REF!,SQ_CASA&amp;SQ_FUORI,0))&amp;" - "&amp;INDEX(RI_FUORI,MATCH($A14&amp;#REF!,SQ_CASA&amp;SQ_FUORI,0)),"")</f>
        <v/>
      </c>
      <c r="S14" s="5" t="str">
        <f t="array" ref="S14">IFERROR(INDEX(RI_CASA,MATCH($A14&amp;#REF!,SQ_CASA&amp;SQ_FUORI,0))&amp;" - "&amp;INDEX(RI_FUORI,MATCH($A14&amp;#REF!,SQ_CASA&amp;SQ_FUORI,0)),"")</f>
        <v/>
      </c>
      <c r="T14" s="5" t="str">
        <f t="array" ref="T14">IFERROR(INDEX(RI_CASA,MATCH($A14&amp;#REF!,SQ_CASA&amp;SQ_FUORI,0))&amp;" - "&amp;INDEX(RI_FUORI,MATCH($A14&amp;#REF!,SQ_CASA&amp;SQ_FUORI,0)),"")</f>
        <v/>
      </c>
      <c r="U14" s="5" t="str">
        <f t="array" ref="U14">IFERROR(INDEX(RI_CASA,MATCH($A14&amp;#REF!,SQ_CASA&amp;SQ_FUORI,0))&amp;" - "&amp;INDEX(RI_FUORI,MATCH($A14&amp;#REF!,SQ_CASA&amp;SQ_FUORI,0)),"")</f>
        <v/>
      </c>
    </row>
    <row r="15" spans="1:25" ht="15" customHeight="1" x14ac:dyDescent="0.25">
      <c r="A15" s="1" t="s">
        <v>0</v>
      </c>
      <c r="B15" s="5" t="str">
        <f t="array" ref="B15">IFERROR(INDEX(RI_CASA,MATCH($A15&amp;#REF!,SQ_CASA&amp;SQ_FUORI,0))&amp;" - "&amp;INDEX(RI_FUORI,MATCH($A15&amp;#REF!,SQ_CASA&amp;SQ_FUORI,0)),"")</f>
        <v/>
      </c>
      <c r="C15" s="5" t="str">
        <f t="array" ref="C15">IFERROR(INDEX(RI_CASA,MATCH($A15&amp;#REF!,SQ_CASA&amp;SQ_FUORI,0))&amp;" - "&amp;INDEX(RI_FUORI,MATCH($A15&amp;#REF!,SQ_CASA&amp;SQ_FUORI,0)),"")</f>
        <v/>
      </c>
      <c r="D15" s="5" t="str">
        <f t="array" ref="D15">IFERROR(INDEX(RI_CASA,MATCH($A15&amp;#REF!,SQ_CASA&amp;SQ_FUORI,0))&amp;" - "&amp;INDEX(RI_FUORI,MATCH($A15&amp;#REF!,SQ_CASA&amp;SQ_FUORI,0)),"")</f>
        <v/>
      </c>
      <c r="E15" s="5" t="str">
        <f t="array" ref="E15">IFERROR(INDEX(RI_CASA,MATCH($A15&amp;#REF!,SQ_CASA&amp;SQ_FUORI,0))&amp;" - "&amp;INDEX(RI_FUORI,MATCH($A15&amp;#REF!,SQ_CASA&amp;SQ_FUORI,0)),"")</f>
        <v/>
      </c>
      <c r="F15" s="5" t="str">
        <f t="array" ref="F15">IFERROR(INDEX(RI_CASA,MATCH($A15&amp;#REF!,SQ_CASA&amp;SQ_FUORI,0))&amp;" - "&amp;INDEX(RI_FUORI,MATCH($A15&amp;#REF!,SQ_CASA&amp;SQ_FUORI,0)),"")</f>
        <v/>
      </c>
      <c r="G15" s="5" t="str">
        <f t="array" ref="G15">IFERROR(INDEX(RI_CASA,MATCH($A15&amp;#REF!,SQ_CASA&amp;SQ_FUORI,0))&amp;" - "&amp;INDEX(RI_FUORI,MATCH($A15&amp;#REF!,SQ_CASA&amp;SQ_FUORI,0)),"")</f>
        <v/>
      </c>
      <c r="H15" s="5" t="str">
        <f t="array" ref="H15">IFERROR(INDEX(RI_CASA,MATCH($A15&amp;#REF!,SQ_CASA&amp;SQ_FUORI,0))&amp;" - "&amp;INDEX(RI_FUORI,MATCH($A15&amp;#REF!,SQ_CASA&amp;SQ_FUORI,0)),"")</f>
        <v/>
      </c>
      <c r="I15" s="5" t="str">
        <f t="array" ref="I15">IFERROR(INDEX(RI_CASA,MATCH($A15&amp;#REF!,SQ_CASA&amp;SQ_FUORI,0))&amp;" - "&amp;INDEX(RI_FUORI,MATCH($A15&amp;#REF!,SQ_CASA&amp;SQ_FUORI,0)),"")</f>
        <v/>
      </c>
      <c r="J15" s="5" t="str">
        <f t="array" ref="J15">IFERROR(INDEX(RI_CASA,MATCH($A15&amp;#REF!,SQ_CASA&amp;SQ_FUORI,0))&amp;" - "&amp;INDEX(RI_FUORI,MATCH($A15&amp;#REF!,SQ_CASA&amp;SQ_FUORI,0)),"")</f>
        <v/>
      </c>
      <c r="K15" s="5" t="str">
        <f t="array" ref="K15">IFERROR(INDEX(RI_CASA,MATCH($A15&amp;#REF!,SQ_CASA&amp;SQ_FUORI,0))&amp;" - "&amp;INDEX(RI_FUORI,MATCH($A15&amp;#REF!,SQ_CASA&amp;SQ_FUORI,0)),"")</f>
        <v/>
      </c>
      <c r="L15" s="5" t="str">
        <f t="array" ref="L15">IFERROR(INDEX(RI_CASA,MATCH($A15&amp;#REF!,SQ_CASA&amp;SQ_FUORI,0))&amp;" - "&amp;INDEX(RI_FUORI,MATCH($A15&amp;#REF!,SQ_CASA&amp;SQ_FUORI,0)),"")</f>
        <v/>
      </c>
      <c r="M15" s="5" t="str">
        <f t="array" ref="M15">IFERROR(INDEX(RI_CASA,MATCH($A15&amp;#REF!,SQ_CASA&amp;SQ_FUORI,0))&amp;" - "&amp;INDEX(RI_FUORI,MATCH($A15&amp;#REF!,SQ_CASA&amp;SQ_FUORI,0)),"")</f>
        <v/>
      </c>
      <c r="N15" s="5" t="str">
        <f t="array" ref="N15">IFERROR(INDEX(RI_CASA,MATCH($A15&amp;#REF!,SQ_CASA&amp;SQ_FUORI,0))&amp;" - "&amp;INDEX(RI_FUORI,MATCH($A15&amp;#REF!,SQ_CASA&amp;SQ_FUORI,0)),"")</f>
        <v/>
      </c>
      <c r="O15" s="4" t="str">
        <f t="array" ref="O15">IFERROR(INDEX(RI_CASA,MATCH($A15&amp;#REF!,SQ_CASA&amp;SQ_FUORI,0))&amp;" - "&amp;INDEX(RI_FUORI,MATCH($A15&amp;#REF!,SQ_CASA&amp;SQ_FUORI,0)),"")</f>
        <v/>
      </c>
      <c r="P15" s="5" t="str">
        <f t="array" ref="P15">IFERROR(INDEX(RI_CASA,MATCH($A15&amp;#REF!,SQ_CASA&amp;SQ_FUORI,0))&amp;" - "&amp;INDEX(RI_FUORI,MATCH($A15&amp;#REF!,SQ_CASA&amp;SQ_FUORI,0)),"")</f>
        <v/>
      </c>
      <c r="Q15" s="5" t="str">
        <f t="array" ref="Q15">IFERROR(INDEX(RI_CASA,MATCH($A15&amp;#REF!,SQ_CASA&amp;SQ_FUORI,0))&amp;" - "&amp;INDEX(RI_FUORI,MATCH($A15&amp;#REF!,SQ_CASA&amp;SQ_FUORI,0)),"")</f>
        <v/>
      </c>
      <c r="R15" s="5" t="str">
        <f t="array" ref="R15">IFERROR(INDEX(RI_CASA,MATCH($A15&amp;#REF!,SQ_CASA&amp;SQ_FUORI,0))&amp;" - "&amp;INDEX(RI_FUORI,MATCH($A15&amp;#REF!,SQ_CASA&amp;SQ_FUORI,0)),"")</f>
        <v/>
      </c>
      <c r="S15" s="5" t="str">
        <f t="array" ref="S15">IFERROR(INDEX(RI_CASA,MATCH($A15&amp;#REF!,SQ_CASA&amp;SQ_FUORI,0))&amp;" - "&amp;INDEX(RI_FUORI,MATCH($A15&amp;#REF!,SQ_CASA&amp;SQ_FUORI,0)),"")</f>
        <v/>
      </c>
      <c r="T15" s="5" t="str">
        <f t="array" ref="T15">IFERROR(INDEX(RI_CASA,MATCH($A15&amp;#REF!,SQ_CASA&amp;SQ_FUORI,0))&amp;" - "&amp;INDEX(RI_FUORI,MATCH($A15&amp;#REF!,SQ_CASA&amp;SQ_FUORI,0)),"")</f>
        <v/>
      </c>
      <c r="U15" s="5" t="str">
        <f t="array" ref="U15">IFERROR(INDEX(RI_CASA,MATCH($A15&amp;#REF!,SQ_CASA&amp;SQ_FUORI,0))&amp;" - "&amp;INDEX(RI_FUORI,MATCH($A15&amp;#REF!,SQ_CASA&amp;SQ_FUORI,0)),"")</f>
        <v/>
      </c>
    </row>
    <row r="16" spans="1:25" ht="15" customHeight="1" x14ac:dyDescent="0.25">
      <c r="A16" s="1" t="s">
        <v>12</v>
      </c>
      <c r="B16" s="5" t="str">
        <f t="array" ref="B16">IFERROR(INDEX(RI_CASA,MATCH($A16&amp;#REF!,SQ_CASA&amp;SQ_FUORI,0))&amp;" - "&amp;INDEX(RI_FUORI,MATCH($A16&amp;#REF!,SQ_CASA&amp;SQ_FUORI,0)),"")</f>
        <v/>
      </c>
      <c r="C16" s="5" t="str">
        <f t="array" ref="C16">IFERROR(INDEX(RI_CASA,MATCH($A16&amp;#REF!,SQ_CASA&amp;SQ_FUORI,0))&amp;" - "&amp;INDEX(RI_FUORI,MATCH($A16&amp;#REF!,SQ_CASA&amp;SQ_FUORI,0)),"")</f>
        <v/>
      </c>
      <c r="D16" s="5" t="str">
        <f t="array" ref="D16">IFERROR(INDEX(RI_CASA,MATCH($A16&amp;#REF!,SQ_CASA&amp;SQ_FUORI,0))&amp;" - "&amp;INDEX(RI_FUORI,MATCH($A16&amp;#REF!,SQ_CASA&amp;SQ_FUORI,0)),"")</f>
        <v/>
      </c>
      <c r="E16" s="5" t="str">
        <f t="array" ref="E16">IFERROR(INDEX(RI_CASA,MATCH($A16&amp;#REF!,SQ_CASA&amp;SQ_FUORI,0))&amp;" - "&amp;INDEX(RI_FUORI,MATCH($A16&amp;#REF!,SQ_CASA&amp;SQ_FUORI,0)),"")</f>
        <v/>
      </c>
      <c r="F16" s="5" t="str">
        <f t="array" ref="F16">IFERROR(INDEX(RI_CASA,MATCH($A16&amp;#REF!,SQ_CASA&amp;SQ_FUORI,0))&amp;" - "&amp;INDEX(RI_FUORI,MATCH($A16&amp;#REF!,SQ_CASA&amp;SQ_FUORI,0)),"")</f>
        <v/>
      </c>
      <c r="G16" s="5" t="str">
        <f t="array" ref="G16">IFERROR(INDEX(RI_CASA,MATCH($A16&amp;#REF!,SQ_CASA&amp;SQ_FUORI,0))&amp;" - "&amp;INDEX(RI_FUORI,MATCH($A16&amp;#REF!,SQ_CASA&amp;SQ_FUORI,0)),"")</f>
        <v/>
      </c>
      <c r="H16" s="5" t="str">
        <f t="array" ref="H16">IFERROR(INDEX(RI_CASA,MATCH($A16&amp;#REF!,SQ_CASA&amp;SQ_FUORI,0))&amp;" - "&amp;INDEX(RI_FUORI,MATCH($A16&amp;#REF!,SQ_CASA&amp;SQ_FUORI,0)),"")</f>
        <v/>
      </c>
      <c r="I16" s="5" t="str">
        <f t="array" ref="I16">IFERROR(INDEX(RI_CASA,MATCH($A16&amp;#REF!,SQ_CASA&amp;SQ_FUORI,0))&amp;" - "&amp;INDEX(RI_FUORI,MATCH($A16&amp;#REF!,SQ_CASA&amp;SQ_FUORI,0)),"")</f>
        <v/>
      </c>
      <c r="J16" s="5" t="str">
        <f t="array" ref="J16">IFERROR(INDEX(RI_CASA,MATCH($A16&amp;#REF!,SQ_CASA&amp;SQ_FUORI,0))&amp;" - "&amp;INDEX(RI_FUORI,MATCH($A16&amp;#REF!,SQ_CASA&amp;SQ_FUORI,0)),"")</f>
        <v/>
      </c>
      <c r="K16" s="5" t="str">
        <f t="array" ref="K16">IFERROR(INDEX(RI_CASA,MATCH($A16&amp;#REF!,SQ_CASA&amp;SQ_FUORI,0))&amp;" - "&amp;INDEX(RI_FUORI,MATCH($A16&amp;#REF!,SQ_CASA&amp;SQ_FUORI,0)),"")</f>
        <v/>
      </c>
      <c r="L16" s="5" t="str">
        <f t="array" ref="L16">IFERROR(INDEX(RI_CASA,MATCH($A16&amp;#REF!,SQ_CASA&amp;SQ_FUORI,0))&amp;" - "&amp;INDEX(RI_FUORI,MATCH($A16&amp;#REF!,SQ_CASA&amp;SQ_FUORI,0)),"")</f>
        <v/>
      </c>
      <c r="M16" s="5" t="str">
        <f t="array" ref="M16">IFERROR(INDEX(RI_CASA,MATCH($A16&amp;#REF!,SQ_CASA&amp;SQ_FUORI,0))&amp;" - "&amp;INDEX(RI_FUORI,MATCH($A16&amp;#REF!,SQ_CASA&amp;SQ_FUORI,0)),"")</f>
        <v/>
      </c>
      <c r="N16" s="5" t="str">
        <f t="array" ref="N16">IFERROR(INDEX(RI_CASA,MATCH($A16&amp;#REF!,SQ_CASA&amp;SQ_FUORI,0))&amp;" - "&amp;INDEX(RI_FUORI,MATCH($A16&amp;#REF!,SQ_CASA&amp;SQ_FUORI,0)),"")</f>
        <v/>
      </c>
      <c r="O16" s="5" t="str">
        <f t="array" ref="O16">IFERROR(INDEX(RI_CASA,MATCH($A16&amp;#REF!,SQ_CASA&amp;SQ_FUORI,0))&amp;" - "&amp;INDEX(RI_FUORI,MATCH($A16&amp;#REF!,SQ_CASA&amp;SQ_FUORI,0)),"")</f>
        <v/>
      </c>
      <c r="P16" s="4" t="str">
        <f t="array" ref="P16">IFERROR(INDEX(RI_CASA,MATCH($A16&amp;#REF!,SQ_CASA&amp;SQ_FUORI,0))&amp;" - "&amp;INDEX(RI_FUORI,MATCH($A16&amp;#REF!,SQ_CASA&amp;SQ_FUORI,0)),"")</f>
        <v/>
      </c>
      <c r="Q16" s="5" t="str">
        <f t="array" ref="Q16">IFERROR(INDEX(RI_CASA,MATCH($A16&amp;#REF!,SQ_CASA&amp;SQ_FUORI,0))&amp;" - "&amp;INDEX(RI_FUORI,MATCH($A16&amp;#REF!,SQ_CASA&amp;SQ_FUORI,0)),"")</f>
        <v/>
      </c>
      <c r="R16" s="5" t="str">
        <f t="array" ref="R16">IFERROR(INDEX(RI_CASA,MATCH($A16&amp;#REF!,SQ_CASA&amp;SQ_FUORI,0))&amp;" - "&amp;INDEX(RI_FUORI,MATCH($A16&amp;#REF!,SQ_CASA&amp;SQ_FUORI,0)),"")</f>
        <v/>
      </c>
      <c r="S16" s="5" t="str">
        <f t="array" ref="S16">IFERROR(INDEX(RI_CASA,MATCH($A16&amp;#REF!,SQ_CASA&amp;SQ_FUORI,0))&amp;" - "&amp;INDEX(RI_FUORI,MATCH($A16&amp;#REF!,SQ_CASA&amp;SQ_FUORI,0)),"")</f>
        <v/>
      </c>
      <c r="T16" s="5" t="str">
        <f t="array" ref="T16">IFERROR(INDEX(RI_CASA,MATCH($A16&amp;#REF!,SQ_CASA&amp;SQ_FUORI,0))&amp;" - "&amp;INDEX(RI_FUORI,MATCH($A16&amp;#REF!,SQ_CASA&amp;SQ_FUORI,0)),"")</f>
        <v/>
      </c>
      <c r="U16" s="5" t="str">
        <f t="array" ref="U16">IFERROR(INDEX(RI_CASA,MATCH($A16&amp;#REF!,SQ_CASA&amp;SQ_FUORI,0))&amp;" - "&amp;INDEX(RI_FUORI,MATCH($A16&amp;#REF!,SQ_CASA&amp;SQ_FUORI,0)),"")</f>
        <v/>
      </c>
    </row>
    <row r="17" spans="1:21" ht="15" customHeight="1" x14ac:dyDescent="0.25">
      <c r="A17" s="1" t="s">
        <v>3</v>
      </c>
      <c r="B17" s="5" t="str">
        <f t="array" ref="B17">IFERROR(INDEX(RI_CASA,MATCH($A17&amp;#REF!,SQ_CASA&amp;SQ_FUORI,0))&amp;" - "&amp;INDEX(RI_FUORI,MATCH($A17&amp;#REF!,SQ_CASA&amp;SQ_FUORI,0)),"")</f>
        <v/>
      </c>
      <c r="C17" s="5" t="str">
        <f t="array" ref="C17">IFERROR(INDEX(RI_CASA,MATCH($A17&amp;#REF!,SQ_CASA&amp;SQ_FUORI,0))&amp;" - "&amp;INDEX(RI_FUORI,MATCH($A17&amp;#REF!,SQ_CASA&amp;SQ_FUORI,0)),"")</f>
        <v/>
      </c>
      <c r="D17" s="5" t="str">
        <f t="array" ref="D17">IFERROR(INDEX(RI_CASA,MATCH($A17&amp;#REF!,SQ_CASA&amp;SQ_FUORI,0))&amp;" - "&amp;INDEX(RI_FUORI,MATCH($A17&amp;#REF!,SQ_CASA&amp;SQ_FUORI,0)),"")</f>
        <v/>
      </c>
      <c r="E17" s="5" t="str">
        <f t="array" ref="E17">IFERROR(INDEX(RI_CASA,MATCH($A17&amp;#REF!,SQ_CASA&amp;SQ_FUORI,0))&amp;" - "&amp;INDEX(RI_FUORI,MATCH($A17&amp;#REF!,SQ_CASA&amp;SQ_FUORI,0)),"")</f>
        <v/>
      </c>
      <c r="F17" s="5" t="str">
        <f t="array" ref="F17">IFERROR(INDEX(RI_CASA,MATCH($A17&amp;#REF!,SQ_CASA&amp;SQ_FUORI,0))&amp;" - "&amp;INDEX(RI_FUORI,MATCH($A17&amp;#REF!,SQ_CASA&amp;SQ_FUORI,0)),"")</f>
        <v/>
      </c>
      <c r="G17" s="5" t="str">
        <f t="array" ref="G17">IFERROR(INDEX(RI_CASA,MATCH($A17&amp;#REF!,SQ_CASA&amp;SQ_FUORI,0))&amp;" - "&amp;INDEX(RI_FUORI,MATCH($A17&amp;#REF!,SQ_CASA&amp;SQ_FUORI,0)),"")</f>
        <v/>
      </c>
      <c r="H17" s="5" t="str">
        <f t="array" ref="H17">IFERROR(INDEX(RI_CASA,MATCH($A17&amp;#REF!,SQ_CASA&amp;SQ_FUORI,0))&amp;" - "&amp;INDEX(RI_FUORI,MATCH($A17&amp;#REF!,SQ_CASA&amp;SQ_FUORI,0)),"")</f>
        <v/>
      </c>
      <c r="I17" s="5" t="str">
        <f t="array" ref="I17">IFERROR(INDEX(RI_CASA,MATCH($A17&amp;#REF!,SQ_CASA&amp;SQ_FUORI,0))&amp;" - "&amp;INDEX(RI_FUORI,MATCH($A17&amp;#REF!,SQ_CASA&amp;SQ_FUORI,0)),"")</f>
        <v/>
      </c>
      <c r="J17" s="5" t="str">
        <f t="array" ref="J17">IFERROR(INDEX(RI_CASA,MATCH($A17&amp;#REF!,SQ_CASA&amp;SQ_FUORI,0))&amp;" - "&amp;INDEX(RI_FUORI,MATCH($A17&amp;#REF!,SQ_CASA&amp;SQ_FUORI,0)),"")</f>
        <v/>
      </c>
      <c r="K17" s="5" t="str">
        <f t="array" ref="K17">IFERROR(INDEX(RI_CASA,MATCH($A17&amp;#REF!,SQ_CASA&amp;SQ_FUORI,0))&amp;" - "&amp;INDEX(RI_FUORI,MATCH($A17&amp;#REF!,SQ_CASA&amp;SQ_FUORI,0)),"")</f>
        <v/>
      </c>
      <c r="L17" s="5" t="str">
        <f t="array" ref="L17">IFERROR(INDEX(RI_CASA,MATCH($A17&amp;#REF!,SQ_CASA&amp;SQ_FUORI,0))&amp;" - "&amp;INDEX(RI_FUORI,MATCH($A17&amp;#REF!,SQ_CASA&amp;SQ_FUORI,0)),"")</f>
        <v/>
      </c>
      <c r="M17" s="5" t="str">
        <f t="array" ref="M17">IFERROR(INDEX(RI_CASA,MATCH($A17&amp;#REF!,SQ_CASA&amp;SQ_FUORI,0))&amp;" - "&amp;INDEX(RI_FUORI,MATCH($A17&amp;#REF!,SQ_CASA&amp;SQ_FUORI,0)),"")</f>
        <v/>
      </c>
      <c r="N17" s="5" t="str">
        <f t="array" ref="N17">IFERROR(INDEX(RI_CASA,MATCH($A17&amp;#REF!,SQ_CASA&amp;SQ_FUORI,0))&amp;" - "&amp;INDEX(RI_FUORI,MATCH($A17&amp;#REF!,SQ_CASA&amp;SQ_FUORI,0)),"")</f>
        <v/>
      </c>
      <c r="O17" s="5" t="str">
        <f t="array" ref="O17">IFERROR(INDEX(RI_CASA,MATCH($A17&amp;#REF!,SQ_CASA&amp;SQ_FUORI,0))&amp;" - "&amp;INDEX(RI_FUORI,MATCH($A17&amp;#REF!,SQ_CASA&amp;SQ_FUORI,0)),"")</f>
        <v/>
      </c>
      <c r="P17" s="5" t="str">
        <f t="array" ref="P17">IFERROR(INDEX(RI_CASA,MATCH($A17&amp;#REF!,SQ_CASA&amp;SQ_FUORI,0))&amp;" - "&amp;INDEX(RI_FUORI,MATCH($A17&amp;#REF!,SQ_CASA&amp;SQ_FUORI,0)),"")</f>
        <v/>
      </c>
      <c r="Q17" s="4" t="str">
        <f t="array" ref="Q17">IFERROR(INDEX(RI_CASA,MATCH($A17&amp;#REF!,SQ_CASA&amp;SQ_FUORI,0))&amp;" - "&amp;INDEX(RI_FUORI,MATCH($A17&amp;#REF!,SQ_CASA&amp;SQ_FUORI,0)),"")</f>
        <v/>
      </c>
      <c r="R17" s="5" t="str">
        <f t="array" ref="R17">IFERROR(INDEX(RI_CASA,MATCH($A17&amp;#REF!,SQ_CASA&amp;SQ_FUORI,0))&amp;" - "&amp;INDEX(RI_FUORI,MATCH($A17&amp;#REF!,SQ_CASA&amp;SQ_FUORI,0)),"")</f>
        <v/>
      </c>
      <c r="S17" s="5" t="str">
        <f t="array" ref="S17">IFERROR(INDEX(RI_CASA,MATCH($A17&amp;#REF!,SQ_CASA&amp;SQ_FUORI,0))&amp;" - "&amp;INDEX(RI_FUORI,MATCH($A17&amp;#REF!,SQ_CASA&amp;SQ_FUORI,0)),"")</f>
        <v/>
      </c>
      <c r="T17" s="5" t="str">
        <f t="array" ref="T17">IFERROR(INDEX(RI_CASA,MATCH($A17&amp;#REF!,SQ_CASA&amp;SQ_FUORI,0))&amp;" - "&amp;INDEX(RI_FUORI,MATCH($A17&amp;#REF!,SQ_CASA&amp;SQ_FUORI,0)),"")</f>
        <v/>
      </c>
      <c r="U17" s="5" t="str">
        <f t="array" ref="U17">IFERROR(INDEX(RI_CASA,MATCH($A17&amp;#REF!,SQ_CASA&amp;SQ_FUORI,0))&amp;" - "&amp;INDEX(RI_FUORI,MATCH($A17&amp;#REF!,SQ_CASA&amp;SQ_FUORI,0)),"")</f>
        <v/>
      </c>
    </row>
    <row r="18" spans="1:21" ht="15" customHeight="1" x14ac:dyDescent="0.25">
      <c r="A18" s="1" t="s">
        <v>117</v>
      </c>
      <c r="B18" s="5" t="str">
        <f t="array" ref="B18">IFERROR(INDEX(RI_CASA,MATCH($A18&amp;#REF!,SQ_CASA&amp;SQ_FUORI,0))&amp;" - "&amp;INDEX(RI_FUORI,MATCH($A18&amp;#REF!,SQ_CASA&amp;SQ_FUORI,0)),"")</f>
        <v/>
      </c>
      <c r="C18" s="5" t="str">
        <f t="array" ref="C18">IFERROR(INDEX(RI_CASA,MATCH($A18&amp;#REF!,SQ_CASA&amp;SQ_FUORI,0))&amp;" - "&amp;INDEX(RI_FUORI,MATCH($A18&amp;#REF!,SQ_CASA&amp;SQ_FUORI,0)),"")</f>
        <v/>
      </c>
      <c r="D18" s="5" t="str">
        <f t="array" ref="D18">IFERROR(INDEX(RI_CASA,MATCH($A18&amp;#REF!,SQ_CASA&amp;SQ_FUORI,0))&amp;" - "&amp;INDEX(RI_FUORI,MATCH($A18&amp;#REF!,SQ_CASA&amp;SQ_FUORI,0)),"")</f>
        <v/>
      </c>
      <c r="E18" s="5" t="str">
        <f t="array" ref="E18">IFERROR(INDEX(RI_CASA,MATCH($A18&amp;#REF!,SQ_CASA&amp;SQ_FUORI,0))&amp;" - "&amp;INDEX(RI_FUORI,MATCH($A18&amp;#REF!,SQ_CASA&amp;SQ_FUORI,0)),"")</f>
        <v/>
      </c>
      <c r="F18" s="5" t="str">
        <f t="array" ref="F18">IFERROR(INDEX(RI_CASA,MATCH($A18&amp;#REF!,SQ_CASA&amp;SQ_FUORI,0))&amp;" - "&amp;INDEX(RI_FUORI,MATCH($A18&amp;#REF!,SQ_CASA&amp;SQ_FUORI,0)),"")</f>
        <v/>
      </c>
      <c r="G18" s="5" t="str">
        <f t="array" ref="G18">IFERROR(INDEX(RI_CASA,MATCH($A18&amp;#REF!,SQ_CASA&amp;SQ_FUORI,0))&amp;" - "&amp;INDEX(RI_FUORI,MATCH($A18&amp;#REF!,SQ_CASA&amp;SQ_FUORI,0)),"")</f>
        <v/>
      </c>
      <c r="H18" s="5" t="str">
        <f t="array" ref="H18">IFERROR(INDEX(RI_CASA,MATCH($A18&amp;#REF!,SQ_CASA&amp;SQ_FUORI,0))&amp;" - "&amp;INDEX(RI_FUORI,MATCH($A18&amp;#REF!,SQ_CASA&amp;SQ_FUORI,0)),"")</f>
        <v/>
      </c>
      <c r="I18" s="5" t="str">
        <f t="array" ref="I18">IFERROR(INDEX(RI_CASA,MATCH($A18&amp;#REF!,SQ_CASA&amp;SQ_FUORI,0))&amp;" - "&amp;INDEX(RI_FUORI,MATCH($A18&amp;#REF!,SQ_CASA&amp;SQ_FUORI,0)),"")</f>
        <v/>
      </c>
      <c r="J18" s="5" t="str">
        <f t="array" ref="J18">IFERROR(INDEX(RI_CASA,MATCH($A18&amp;#REF!,SQ_CASA&amp;SQ_FUORI,0))&amp;" - "&amp;INDEX(RI_FUORI,MATCH($A18&amp;#REF!,SQ_CASA&amp;SQ_FUORI,0)),"")</f>
        <v/>
      </c>
      <c r="K18" s="5" t="str">
        <f t="array" ref="K18">IFERROR(INDEX(RI_CASA,MATCH($A18&amp;#REF!,SQ_CASA&amp;SQ_FUORI,0))&amp;" - "&amp;INDEX(RI_FUORI,MATCH($A18&amp;#REF!,SQ_CASA&amp;SQ_FUORI,0)),"")</f>
        <v/>
      </c>
      <c r="L18" s="5" t="str">
        <f t="array" ref="L18">IFERROR(INDEX(RI_CASA,MATCH($A18&amp;#REF!,SQ_CASA&amp;SQ_FUORI,0))&amp;" - "&amp;INDEX(RI_FUORI,MATCH($A18&amp;#REF!,SQ_CASA&amp;SQ_FUORI,0)),"")</f>
        <v/>
      </c>
      <c r="M18" s="5" t="str">
        <f t="array" ref="M18">IFERROR(INDEX(RI_CASA,MATCH($A18&amp;#REF!,SQ_CASA&amp;SQ_FUORI,0))&amp;" - "&amp;INDEX(RI_FUORI,MATCH($A18&amp;#REF!,SQ_CASA&amp;SQ_FUORI,0)),"")</f>
        <v/>
      </c>
      <c r="N18" s="5" t="str">
        <f t="array" ref="N18">IFERROR(INDEX(RI_CASA,MATCH($A18&amp;#REF!,SQ_CASA&amp;SQ_FUORI,0))&amp;" - "&amp;INDEX(RI_FUORI,MATCH($A18&amp;#REF!,SQ_CASA&amp;SQ_FUORI,0)),"")</f>
        <v/>
      </c>
      <c r="O18" s="5" t="str">
        <f t="array" ref="O18">IFERROR(INDEX(RI_CASA,MATCH($A18&amp;#REF!,SQ_CASA&amp;SQ_FUORI,0))&amp;" - "&amp;INDEX(RI_FUORI,MATCH($A18&amp;#REF!,SQ_CASA&amp;SQ_FUORI,0)),"")</f>
        <v/>
      </c>
      <c r="P18" s="5" t="str">
        <f t="array" ref="P18">IFERROR(INDEX(RI_CASA,MATCH($A18&amp;#REF!,SQ_CASA&amp;SQ_FUORI,0))&amp;" - "&amp;INDEX(RI_FUORI,MATCH($A18&amp;#REF!,SQ_CASA&amp;SQ_FUORI,0)),"")</f>
        <v/>
      </c>
      <c r="Q18" s="5" t="str">
        <f t="array" ref="Q18">IFERROR(INDEX(RI_CASA,MATCH($A18&amp;#REF!,SQ_CASA&amp;SQ_FUORI,0))&amp;" - "&amp;INDEX(RI_FUORI,MATCH($A18&amp;#REF!,SQ_CASA&amp;SQ_FUORI,0)),"")</f>
        <v/>
      </c>
      <c r="R18" s="4" t="str">
        <f t="array" ref="R18">IFERROR(INDEX(RI_CASA,MATCH($A18&amp;#REF!,SQ_CASA&amp;SQ_FUORI,0))&amp;" - "&amp;INDEX(RI_FUORI,MATCH($A18&amp;#REF!,SQ_CASA&amp;SQ_FUORI,0)),"")</f>
        <v/>
      </c>
      <c r="S18" s="5" t="str">
        <f t="array" ref="S18">IFERROR(INDEX(RI_CASA,MATCH($A18&amp;#REF!,SQ_CASA&amp;SQ_FUORI,0))&amp;" - "&amp;INDEX(RI_FUORI,MATCH($A18&amp;#REF!,SQ_CASA&amp;SQ_FUORI,0)),"")</f>
        <v/>
      </c>
      <c r="T18" s="5" t="str">
        <f t="array" ref="T18">IFERROR(INDEX(RI_CASA,MATCH($A18&amp;#REF!,SQ_CASA&amp;SQ_FUORI,0))&amp;" - "&amp;INDEX(RI_FUORI,MATCH($A18&amp;#REF!,SQ_CASA&amp;SQ_FUORI,0)),"")</f>
        <v/>
      </c>
      <c r="U18" s="5" t="str">
        <f t="array" ref="U18">IFERROR(INDEX(RI_CASA,MATCH($A18&amp;#REF!,SQ_CASA&amp;SQ_FUORI,0))&amp;" - "&amp;INDEX(RI_FUORI,MATCH($A18&amp;#REF!,SQ_CASA&amp;SQ_FUORI,0)),"")</f>
        <v/>
      </c>
    </row>
    <row r="19" spans="1:21" ht="15" customHeight="1" x14ac:dyDescent="0.25">
      <c r="A19" s="1" t="s">
        <v>4</v>
      </c>
      <c r="B19" s="5" t="str">
        <f t="array" ref="B19">IFERROR(INDEX(RI_CASA,MATCH($A19&amp;#REF!,SQ_CASA&amp;SQ_FUORI,0))&amp;" - "&amp;INDEX(RI_FUORI,MATCH($A19&amp;#REF!,SQ_CASA&amp;SQ_FUORI,0)),"")</f>
        <v/>
      </c>
      <c r="C19" s="5" t="str">
        <f t="array" ref="C19">IFERROR(INDEX(RI_CASA,MATCH($A19&amp;#REF!,SQ_CASA&amp;SQ_FUORI,0))&amp;" - "&amp;INDEX(RI_FUORI,MATCH($A19&amp;#REF!,SQ_CASA&amp;SQ_FUORI,0)),"")</f>
        <v/>
      </c>
      <c r="D19" s="5" t="str">
        <f t="array" ref="D19">IFERROR(INDEX(RI_CASA,MATCH($A19&amp;#REF!,SQ_CASA&amp;SQ_FUORI,0))&amp;" - "&amp;INDEX(RI_FUORI,MATCH($A19&amp;#REF!,SQ_CASA&amp;SQ_FUORI,0)),"")</f>
        <v/>
      </c>
      <c r="E19" s="5" t="str">
        <f t="array" ref="E19">IFERROR(INDEX(RI_CASA,MATCH($A19&amp;#REF!,SQ_CASA&amp;SQ_FUORI,0))&amp;" - "&amp;INDEX(RI_FUORI,MATCH($A19&amp;#REF!,SQ_CASA&amp;SQ_FUORI,0)),"")</f>
        <v/>
      </c>
      <c r="F19" s="5" t="str">
        <f t="array" ref="F19">IFERROR(INDEX(RI_CASA,MATCH($A19&amp;#REF!,SQ_CASA&amp;SQ_FUORI,0))&amp;" - "&amp;INDEX(RI_FUORI,MATCH($A19&amp;#REF!,SQ_CASA&amp;SQ_FUORI,0)),"")</f>
        <v/>
      </c>
      <c r="G19" s="5" t="str">
        <f t="array" ref="G19">IFERROR(INDEX(RI_CASA,MATCH($A19&amp;#REF!,SQ_CASA&amp;SQ_FUORI,0))&amp;" - "&amp;INDEX(RI_FUORI,MATCH($A19&amp;#REF!,SQ_CASA&amp;SQ_FUORI,0)),"")</f>
        <v/>
      </c>
      <c r="H19" s="5" t="str">
        <f t="array" ref="H19">IFERROR(INDEX(RI_CASA,MATCH($A19&amp;#REF!,SQ_CASA&amp;SQ_FUORI,0))&amp;" - "&amp;INDEX(RI_FUORI,MATCH($A19&amp;#REF!,SQ_CASA&amp;SQ_FUORI,0)),"")</f>
        <v/>
      </c>
      <c r="I19" s="5" t="str">
        <f t="array" ref="I19">IFERROR(INDEX(RI_CASA,MATCH($A19&amp;#REF!,SQ_CASA&amp;SQ_FUORI,0))&amp;" - "&amp;INDEX(RI_FUORI,MATCH($A19&amp;#REF!,SQ_CASA&amp;SQ_FUORI,0)),"")</f>
        <v/>
      </c>
      <c r="J19" s="5" t="str">
        <f t="array" ref="J19">IFERROR(INDEX(RI_CASA,MATCH($A19&amp;#REF!,SQ_CASA&amp;SQ_FUORI,0))&amp;" - "&amp;INDEX(RI_FUORI,MATCH($A19&amp;#REF!,SQ_CASA&amp;SQ_FUORI,0)),"")</f>
        <v/>
      </c>
      <c r="K19" s="5" t="str">
        <f t="array" ref="K19">IFERROR(INDEX(RI_CASA,MATCH($A19&amp;#REF!,SQ_CASA&amp;SQ_FUORI,0))&amp;" - "&amp;INDEX(RI_FUORI,MATCH($A19&amp;#REF!,SQ_CASA&amp;SQ_FUORI,0)),"")</f>
        <v/>
      </c>
      <c r="L19" s="5" t="str">
        <f t="array" ref="L19">IFERROR(INDEX(RI_CASA,MATCH($A19&amp;#REF!,SQ_CASA&amp;SQ_FUORI,0))&amp;" - "&amp;INDEX(RI_FUORI,MATCH($A19&amp;#REF!,SQ_CASA&amp;SQ_FUORI,0)),"")</f>
        <v/>
      </c>
      <c r="M19" s="5" t="str">
        <f t="array" ref="M19">IFERROR(INDEX(RI_CASA,MATCH($A19&amp;#REF!,SQ_CASA&amp;SQ_FUORI,0))&amp;" - "&amp;INDEX(RI_FUORI,MATCH($A19&amp;#REF!,SQ_CASA&amp;SQ_FUORI,0)),"")</f>
        <v/>
      </c>
      <c r="N19" s="5" t="str">
        <f t="array" ref="N19">IFERROR(INDEX(RI_CASA,MATCH($A19&amp;#REF!,SQ_CASA&amp;SQ_FUORI,0))&amp;" - "&amp;INDEX(RI_FUORI,MATCH($A19&amp;#REF!,SQ_CASA&amp;SQ_FUORI,0)),"")</f>
        <v/>
      </c>
      <c r="O19" s="5" t="str">
        <f t="array" ref="O19">IFERROR(INDEX(RI_CASA,MATCH($A19&amp;#REF!,SQ_CASA&amp;SQ_FUORI,0))&amp;" - "&amp;INDEX(RI_FUORI,MATCH($A19&amp;#REF!,SQ_CASA&amp;SQ_FUORI,0)),"")</f>
        <v/>
      </c>
      <c r="P19" s="5" t="str">
        <f t="array" ref="P19">IFERROR(INDEX(RI_CASA,MATCH($A19&amp;#REF!,SQ_CASA&amp;SQ_FUORI,0))&amp;" - "&amp;INDEX(RI_FUORI,MATCH($A19&amp;#REF!,SQ_CASA&amp;SQ_FUORI,0)),"")</f>
        <v/>
      </c>
      <c r="Q19" s="5" t="str">
        <f t="array" ref="Q19">IFERROR(INDEX(RI_CASA,MATCH($A19&amp;#REF!,SQ_CASA&amp;SQ_FUORI,0))&amp;" - "&amp;INDEX(RI_FUORI,MATCH($A19&amp;#REF!,SQ_CASA&amp;SQ_FUORI,0)),"")</f>
        <v/>
      </c>
      <c r="R19" s="5" t="str">
        <f t="array" ref="R19">IFERROR(INDEX(RI_CASA,MATCH($A19&amp;#REF!,SQ_CASA&amp;SQ_FUORI,0))&amp;" - "&amp;INDEX(RI_FUORI,MATCH($A19&amp;#REF!,SQ_CASA&amp;SQ_FUORI,0)),"")</f>
        <v/>
      </c>
      <c r="S19" s="4" t="str">
        <f t="array" ref="S19">IFERROR(INDEX(RI_CASA,MATCH($A19&amp;#REF!,SQ_CASA&amp;SQ_FUORI,0))&amp;" - "&amp;INDEX(RI_FUORI,MATCH($A19&amp;#REF!,SQ_CASA&amp;SQ_FUORI,0)),"")</f>
        <v/>
      </c>
      <c r="T19" s="5" t="str">
        <f t="array" ref="T19">IFERROR(INDEX(RI_CASA,MATCH($A19&amp;#REF!,SQ_CASA&amp;SQ_FUORI,0))&amp;" - "&amp;INDEX(RI_FUORI,MATCH($A19&amp;#REF!,SQ_CASA&amp;SQ_FUORI,0)),"")</f>
        <v/>
      </c>
      <c r="U19" s="5" t="str">
        <f t="array" ref="U19">IFERROR(INDEX(RI_CASA,MATCH($A19&amp;#REF!,SQ_CASA&amp;SQ_FUORI,0))&amp;" - "&amp;INDEX(RI_FUORI,MATCH($A19&amp;#REF!,SQ_CASA&amp;SQ_FUORI,0)),"")</f>
        <v/>
      </c>
    </row>
    <row r="20" spans="1:21" ht="15" customHeight="1" x14ac:dyDescent="0.25">
      <c r="A20" s="1" t="s">
        <v>5</v>
      </c>
      <c r="B20" s="5" t="str">
        <f t="array" ref="B20">IFERROR(INDEX(RI_CASA,MATCH($A20&amp;#REF!,SQ_CASA&amp;SQ_FUORI,0))&amp;" - "&amp;INDEX(RI_FUORI,MATCH($A20&amp;#REF!,SQ_CASA&amp;SQ_FUORI,0)),"")</f>
        <v/>
      </c>
      <c r="C20" s="5" t="str">
        <f t="array" ref="C20">IFERROR(INDEX(RI_CASA,MATCH($A20&amp;#REF!,SQ_CASA&amp;SQ_FUORI,0))&amp;" - "&amp;INDEX(RI_FUORI,MATCH($A20&amp;#REF!,SQ_CASA&amp;SQ_FUORI,0)),"")</f>
        <v/>
      </c>
      <c r="D20" s="5" t="str">
        <f t="array" ref="D20">IFERROR(INDEX(RI_CASA,MATCH($A20&amp;#REF!,SQ_CASA&amp;SQ_FUORI,0))&amp;" - "&amp;INDEX(RI_FUORI,MATCH($A20&amp;#REF!,SQ_CASA&amp;SQ_FUORI,0)),"")</f>
        <v/>
      </c>
      <c r="E20" s="5" t="str">
        <f t="array" ref="E20">IFERROR(INDEX(RI_CASA,MATCH($A20&amp;#REF!,SQ_CASA&amp;SQ_FUORI,0))&amp;" - "&amp;INDEX(RI_FUORI,MATCH($A20&amp;#REF!,SQ_CASA&amp;SQ_FUORI,0)),"")</f>
        <v/>
      </c>
      <c r="F20" s="5" t="str">
        <f t="array" ref="F20">IFERROR(INDEX(RI_CASA,MATCH($A20&amp;#REF!,SQ_CASA&amp;SQ_FUORI,0))&amp;" - "&amp;INDEX(RI_FUORI,MATCH($A20&amp;#REF!,SQ_CASA&amp;SQ_FUORI,0)),"")</f>
        <v/>
      </c>
      <c r="G20" s="5" t="str">
        <f t="array" ref="G20">IFERROR(INDEX(RI_CASA,MATCH($A20&amp;#REF!,SQ_CASA&amp;SQ_FUORI,0))&amp;" - "&amp;INDEX(RI_FUORI,MATCH($A20&amp;#REF!,SQ_CASA&amp;SQ_FUORI,0)),"")</f>
        <v/>
      </c>
      <c r="H20" s="5" t="str">
        <f t="array" ref="H20">IFERROR(INDEX(RI_CASA,MATCH($A20&amp;#REF!,SQ_CASA&amp;SQ_FUORI,0))&amp;" - "&amp;INDEX(RI_FUORI,MATCH($A20&amp;#REF!,SQ_CASA&amp;SQ_FUORI,0)),"")</f>
        <v/>
      </c>
      <c r="I20" s="5" t="str">
        <f t="array" ref="I20">IFERROR(INDEX(RI_CASA,MATCH($A20&amp;#REF!,SQ_CASA&amp;SQ_FUORI,0))&amp;" - "&amp;INDEX(RI_FUORI,MATCH($A20&amp;#REF!,SQ_CASA&amp;SQ_FUORI,0)),"")</f>
        <v/>
      </c>
      <c r="J20" s="5" t="str">
        <f t="array" ref="J20">IFERROR(INDEX(RI_CASA,MATCH($A20&amp;#REF!,SQ_CASA&amp;SQ_FUORI,0))&amp;" - "&amp;INDEX(RI_FUORI,MATCH($A20&amp;#REF!,SQ_CASA&amp;SQ_FUORI,0)),"")</f>
        <v/>
      </c>
      <c r="K20" s="5" t="str">
        <f t="array" ref="K20">IFERROR(INDEX(RI_CASA,MATCH($A20&amp;#REF!,SQ_CASA&amp;SQ_FUORI,0))&amp;" - "&amp;INDEX(RI_FUORI,MATCH($A20&amp;#REF!,SQ_CASA&amp;SQ_FUORI,0)),"")</f>
        <v/>
      </c>
      <c r="L20" s="5" t="str">
        <f t="array" ref="L20">IFERROR(INDEX(RI_CASA,MATCH($A20&amp;#REF!,SQ_CASA&amp;SQ_FUORI,0))&amp;" - "&amp;INDEX(RI_FUORI,MATCH($A20&amp;#REF!,SQ_CASA&amp;SQ_FUORI,0)),"")</f>
        <v/>
      </c>
      <c r="M20" s="5" t="str">
        <f t="array" ref="M20">IFERROR(INDEX(RI_CASA,MATCH($A20&amp;#REF!,SQ_CASA&amp;SQ_FUORI,0))&amp;" - "&amp;INDEX(RI_FUORI,MATCH($A20&amp;#REF!,SQ_CASA&amp;SQ_FUORI,0)),"")</f>
        <v/>
      </c>
      <c r="N20" s="5" t="str">
        <f t="array" ref="N20">IFERROR(INDEX(RI_CASA,MATCH($A20&amp;#REF!,SQ_CASA&amp;SQ_FUORI,0))&amp;" - "&amp;INDEX(RI_FUORI,MATCH($A20&amp;#REF!,SQ_CASA&amp;SQ_FUORI,0)),"")</f>
        <v/>
      </c>
      <c r="O20" s="5" t="str">
        <f t="array" ref="O20">IFERROR(INDEX(RI_CASA,MATCH($A20&amp;#REF!,SQ_CASA&amp;SQ_FUORI,0))&amp;" - "&amp;INDEX(RI_FUORI,MATCH($A20&amp;#REF!,SQ_CASA&amp;SQ_FUORI,0)),"")</f>
        <v/>
      </c>
      <c r="P20" s="5" t="str">
        <f t="array" ref="P20">IFERROR(INDEX(RI_CASA,MATCH($A20&amp;#REF!,SQ_CASA&amp;SQ_FUORI,0))&amp;" - "&amp;INDEX(RI_FUORI,MATCH($A20&amp;#REF!,SQ_CASA&amp;SQ_FUORI,0)),"")</f>
        <v/>
      </c>
      <c r="Q20" s="5" t="str">
        <f t="array" ref="Q20">IFERROR(INDEX(RI_CASA,MATCH($A20&amp;#REF!,SQ_CASA&amp;SQ_FUORI,0))&amp;" - "&amp;INDEX(RI_FUORI,MATCH($A20&amp;#REF!,SQ_CASA&amp;SQ_FUORI,0)),"")</f>
        <v/>
      </c>
      <c r="R20" s="5" t="str">
        <f t="array" ref="R20">IFERROR(INDEX(RI_CASA,MATCH($A20&amp;#REF!,SQ_CASA&amp;SQ_FUORI,0))&amp;" - "&amp;INDEX(RI_FUORI,MATCH($A20&amp;#REF!,SQ_CASA&amp;SQ_FUORI,0)),"")</f>
        <v/>
      </c>
      <c r="S20" s="5" t="str">
        <f t="array" ref="S20">IFERROR(INDEX(RI_CASA,MATCH($A20&amp;#REF!,SQ_CASA&amp;SQ_FUORI,0))&amp;" - "&amp;INDEX(RI_FUORI,MATCH($A20&amp;#REF!,SQ_CASA&amp;SQ_FUORI,0)),"")</f>
        <v/>
      </c>
      <c r="T20" s="4" t="str">
        <f t="array" ref="T20">IFERROR(INDEX(RI_CASA,MATCH($A20&amp;#REF!,SQ_CASA&amp;SQ_FUORI,0))&amp;" - "&amp;INDEX(RI_FUORI,MATCH($A20&amp;#REF!,SQ_CASA&amp;SQ_FUORI,0)),"")</f>
        <v/>
      </c>
      <c r="U20" s="5" t="str">
        <f t="array" ref="U20">IFERROR(INDEX(RI_CASA,MATCH($A20&amp;#REF!,SQ_CASA&amp;SQ_FUORI,0))&amp;" - "&amp;INDEX(RI_FUORI,MATCH($A20&amp;#REF!,SQ_CASA&amp;SQ_FUORI,0)),"")</f>
        <v/>
      </c>
    </row>
    <row r="21" spans="1:21" ht="15" customHeight="1" x14ac:dyDescent="0.25">
      <c r="A21" s="1" t="s">
        <v>8</v>
      </c>
      <c r="B21" s="5" t="str">
        <f t="array" ref="B21">IFERROR(INDEX(RI_CASA,MATCH($A21&amp;#REF!,SQ_CASA&amp;SQ_FUORI,0))&amp;" - "&amp;INDEX(RI_FUORI,MATCH($A21&amp;#REF!,SQ_CASA&amp;SQ_FUORI,0)),"")</f>
        <v/>
      </c>
      <c r="C21" s="5" t="str">
        <f t="array" ref="C21">IFERROR(INDEX(RI_CASA,MATCH($A21&amp;#REF!,SQ_CASA&amp;SQ_FUORI,0))&amp;" - "&amp;INDEX(RI_FUORI,MATCH($A21&amp;#REF!,SQ_CASA&amp;SQ_FUORI,0)),"")</f>
        <v/>
      </c>
      <c r="D21" s="5" t="str">
        <f t="array" ref="D21">IFERROR(INDEX(RI_CASA,MATCH($A21&amp;#REF!,SQ_CASA&amp;SQ_FUORI,0))&amp;" - "&amp;INDEX(RI_FUORI,MATCH($A21&amp;#REF!,SQ_CASA&amp;SQ_FUORI,0)),"")</f>
        <v/>
      </c>
      <c r="E21" s="5" t="str">
        <f t="array" ref="E21">IFERROR(INDEX(RI_CASA,MATCH($A21&amp;#REF!,SQ_CASA&amp;SQ_FUORI,0))&amp;" - "&amp;INDEX(RI_FUORI,MATCH($A21&amp;#REF!,SQ_CASA&amp;SQ_FUORI,0)),"")</f>
        <v/>
      </c>
      <c r="F21" s="5" t="str">
        <f t="array" ref="F21">IFERROR(INDEX(RI_CASA,MATCH($A21&amp;#REF!,SQ_CASA&amp;SQ_FUORI,0))&amp;" - "&amp;INDEX(RI_FUORI,MATCH($A21&amp;#REF!,SQ_CASA&amp;SQ_FUORI,0)),"")</f>
        <v/>
      </c>
      <c r="G21" s="5" t="str">
        <f t="array" ref="G21">IFERROR(INDEX(RI_CASA,MATCH($A21&amp;#REF!,SQ_CASA&amp;SQ_FUORI,0))&amp;" - "&amp;INDEX(RI_FUORI,MATCH($A21&amp;#REF!,SQ_CASA&amp;SQ_FUORI,0)),"")</f>
        <v/>
      </c>
      <c r="H21" s="5" t="str">
        <f t="array" ref="H21">IFERROR(INDEX(RI_CASA,MATCH($A21&amp;#REF!,SQ_CASA&amp;SQ_FUORI,0))&amp;" - "&amp;INDEX(RI_FUORI,MATCH($A21&amp;#REF!,SQ_CASA&amp;SQ_FUORI,0)),"")</f>
        <v/>
      </c>
      <c r="I21" s="5" t="str">
        <f t="array" ref="I21">IFERROR(INDEX(RI_CASA,MATCH($A21&amp;#REF!,SQ_CASA&amp;SQ_FUORI,0))&amp;" - "&amp;INDEX(RI_FUORI,MATCH($A21&amp;#REF!,SQ_CASA&amp;SQ_FUORI,0)),"")</f>
        <v/>
      </c>
      <c r="J21" s="5" t="str">
        <f t="array" ref="J21">IFERROR(INDEX(RI_CASA,MATCH($A21&amp;#REF!,SQ_CASA&amp;SQ_FUORI,0))&amp;" - "&amp;INDEX(RI_FUORI,MATCH($A21&amp;#REF!,SQ_CASA&amp;SQ_FUORI,0)),"")</f>
        <v/>
      </c>
      <c r="K21" s="5" t="str">
        <f t="array" ref="K21">IFERROR(INDEX(RI_CASA,MATCH($A21&amp;#REF!,SQ_CASA&amp;SQ_FUORI,0))&amp;" - "&amp;INDEX(RI_FUORI,MATCH($A21&amp;#REF!,SQ_CASA&amp;SQ_FUORI,0)),"")</f>
        <v/>
      </c>
      <c r="L21" s="5" t="str">
        <f t="array" ref="L21">IFERROR(INDEX(RI_CASA,MATCH($A21&amp;#REF!,SQ_CASA&amp;SQ_FUORI,0))&amp;" - "&amp;INDEX(RI_FUORI,MATCH($A21&amp;#REF!,SQ_CASA&amp;SQ_FUORI,0)),"")</f>
        <v/>
      </c>
      <c r="M21" s="5" t="str">
        <f t="array" ref="M21">IFERROR(INDEX(RI_CASA,MATCH($A21&amp;#REF!,SQ_CASA&amp;SQ_FUORI,0))&amp;" - "&amp;INDEX(RI_FUORI,MATCH($A21&amp;#REF!,SQ_CASA&amp;SQ_FUORI,0)),"")</f>
        <v/>
      </c>
      <c r="N21" s="5" t="str">
        <f t="array" ref="N21">IFERROR(INDEX(RI_CASA,MATCH($A21&amp;#REF!,SQ_CASA&amp;SQ_FUORI,0))&amp;" - "&amp;INDEX(RI_FUORI,MATCH($A21&amp;#REF!,SQ_CASA&amp;SQ_FUORI,0)),"")</f>
        <v/>
      </c>
      <c r="O21" s="5" t="str">
        <f t="array" ref="O21">IFERROR(INDEX(RI_CASA,MATCH($A21&amp;#REF!,SQ_CASA&amp;SQ_FUORI,0))&amp;" - "&amp;INDEX(RI_FUORI,MATCH($A21&amp;#REF!,SQ_CASA&amp;SQ_FUORI,0)),"")</f>
        <v/>
      </c>
      <c r="P21" s="5" t="str">
        <f t="array" ref="P21">IFERROR(INDEX(RI_CASA,MATCH($A21&amp;#REF!,SQ_CASA&amp;SQ_FUORI,0))&amp;" - "&amp;INDEX(RI_FUORI,MATCH($A21&amp;#REF!,SQ_CASA&amp;SQ_FUORI,0)),"")</f>
        <v/>
      </c>
      <c r="Q21" s="5" t="str">
        <f t="array" ref="Q21">IFERROR(INDEX(RI_CASA,MATCH($A21&amp;#REF!,SQ_CASA&amp;SQ_FUORI,0))&amp;" - "&amp;INDEX(RI_FUORI,MATCH($A21&amp;#REF!,SQ_CASA&amp;SQ_FUORI,0)),"")</f>
        <v/>
      </c>
      <c r="R21" s="5" t="str">
        <f t="array" ref="R21">IFERROR(INDEX(RI_CASA,MATCH($A21&amp;#REF!,SQ_CASA&amp;SQ_FUORI,0))&amp;" - "&amp;INDEX(RI_FUORI,MATCH($A21&amp;#REF!,SQ_CASA&amp;SQ_FUORI,0)),"")</f>
        <v/>
      </c>
      <c r="S21" s="5" t="str">
        <f t="array" ref="S21">IFERROR(INDEX(RI_CASA,MATCH($A21&amp;#REF!,SQ_CASA&amp;SQ_FUORI,0))&amp;" - "&amp;INDEX(RI_FUORI,MATCH($A21&amp;#REF!,SQ_CASA&amp;SQ_FUORI,0)),"")</f>
        <v/>
      </c>
      <c r="T21" s="5" t="str">
        <f t="array" ref="T21">IFERROR(INDEX(RI_CASA,MATCH($A21&amp;#REF!,SQ_CASA&amp;SQ_FUORI,0))&amp;" - "&amp;INDEX(RI_FUORI,MATCH($A21&amp;#REF!,SQ_CASA&amp;SQ_FUORI,0)),"")</f>
        <v/>
      </c>
      <c r="U21" s="4" t="str">
        <f t="array" ref="U21">IFERROR(INDEX(RI_CASA,MATCH($A21&amp;#REF!,SQ_CASA&amp;SQ_FUORI,0))&amp;" - "&amp;INDEX(RI_FUORI,MATCH($A21&amp;#REF!,SQ_CASA&amp;SQ_FUORI,0)),"")</f>
        <v/>
      </c>
    </row>
    <row r="22" spans="1:21" ht="15" customHeight="1" x14ac:dyDescent="0.25"/>
  </sheetData>
  <conditionalFormatting sqref="B2:U21">
    <cfRule type="expression" dxfId="0" priority="8">
      <formula>AND($W$3=$A2,$Y$3=#REF!)</formula>
    </cfRule>
  </conditionalFormatting>
  <dataValidations count="1">
    <dataValidation type="list" allowBlank="1" showInputMessage="1" showErrorMessage="1" sqref="W3 Y3" xr:uid="{00000000-0002-0000-0200-000000000000}">
      <formula1>$A$2:$A$21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</vt:i4>
      </vt:variant>
    </vt:vector>
  </HeadingPairs>
  <TitlesOfParts>
    <vt:vector size="9" baseType="lpstr">
      <vt:lpstr>Risultati</vt:lpstr>
      <vt:lpstr>Classifica</vt:lpstr>
      <vt:lpstr>MI</vt:lpstr>
      <vt:lpstr>Tabella</vt:lpstr>
      <vt:lpstr>Classifica!Area_stampa</vt:lpstr>
      <vt:lpstr>RI_CASA</vt:lpstr>
      <vt:lpstr>RI_FUORI</vt:lpstr>
      <vt:lpstr>SQ_CASA</vt:lpstr>
      <vt:lpstr>SQ_FUORI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2015-04-27T12:49:23Z</dcterms:created>
  <dcterms:modified xsi:type="dcterms:W3CDTF">2023-04-24T10:01:12Z</dcterms:modified>
</cp:coreProperties>
</file>