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12915" firstSheet="1" activeTab="1"/>
  </bookViews>
  <sheets>
    <sheet name="TGV" sheetId="1" state="hidden" r:id="rId1"/>
    <sheet name="piùvittorie" sheetId="2" r:id="rId2"/>
    <sheet name="conta" sheetId="3" state="hidden" r:id="rId3"/>
    <sheet name="tab" sheetId="4" state="hidden" r:id="rId4"/>
    <sheet name="tab1" sheetId="5" state="hidden" r:id="rId5"/>
    <sheet name="corrinattività" sheetId="6" r:id="rId6"/>
    <sheet name="inattività" sheetId="7" r:id="rId7"/>
    <sheet name="altrecorse" sheetId="8" state="hidden" r:id="rId8"/>
    <sheet name="totvittorie" sheetId="9" r:id="rId9"/>
    <sheet name="giro" sheetId="10" state="hidden" r:id="rId10"/>
    <sheet name="vuelta" sheetId="11" state="hidden" r:id="rId11"/>
  </sheets>
  <definedNames>
    <definedName name="_xlnm.Print_Area" localSheetId="5">'corrinattività'!$A$1:$T$15</definedName>
    <definedName name="_xlnm.Print_Area" localSheetId="6">'inattività'!$A$1:$T$15</definedName>
    <definedName name="_xlnm.Print_Area" localSheetId="1">'piùvittorie'!$A$1:$L$56</definedName>
    <definedName name="_xlnm.Print_Area" localSheetId="4">'tab1'!$A$1:$K$158</definedName>
    <definedName name="_xlnm.Print_Area" localSheetId="8">'totvittorie'!$A$1:$Q$16</definedName>
  </definedNames>
  <calcPr fullCalcOnLoad="1"/>
</workbook>
</file>

<file path=xl/comments8.xml><?xml version="1.0" encoding="utf-8"?>
<comments xmlns="http://schemas.openxmlformats.org/spreadsheetml/2006/main">
  <authors>
    <author>Peppe</author>
  </authors>
  <commentList>
    <comment ref="A33" authorId="0">
      <text>
        <r>
          <rPr>
            <sz val="8"/>
            <rFont val="Tahoma"/>
            <family val="0"/>
          </rPr>
          <t>ritirato</t>
        </r>
      </text>
    </comment>
  </commentList>
</comments>
</file>

<file path=xl/sharedStrings.xml><?xml version="1.0" encoding="utf-8"?>
<sst xmlns="http://schemas.openxmlformats.org/spreadsheetml/2006/main" count="1778" uniqueCount="425">
  <si>
    <t>Maurice Garin</t>
  </si>
  <si>
    <t>Henri Cornet</t>
  </si>
  <si>
    <t>Louis Trousselier</t>
  </si>
  <si>
    <t>Lucien Petit-Breton</t>
  </si>
  <si>
    <t>Octave Lapize</t>
  </si>
  <si>
    <t>Gustave Garrigou</t>
  </si>
  <si>
    <t>Odile Defraye</t>
  </si>
  <si>
    <t>Philippe Thijs</t>
  </si>
  <si>
    <t>Firmin Lambot</t>
  </si>
  <si>
    <t>Leon Scieur</t>
  </si>
  <si>
    <t>Henri Pelissier</t>
  </si>
  <si>
    <t>Ottavio Bottecchia</t>
  </si>
  <si>
    <t>Lucien Buysse</t>
  </si>
  <si>
    <t>Nicolas Frantz</t>
  </si>
  <si>
    <t>Maurice Dewaele</t>
  </si>
  <si>
    <t>Antonin Magne</t>
  </si>
  <si>
    <t>Georges Speicher</t>
  </si>
  <si>
    <t>Romain Maes</t>
  </si>
  <si>
    <t>Gino Bartali</t>
  </si>
  <si>
    <t>Jean Robic</t>
  </si>
  <si>
    <t>Fausto Coppi</t>
  </si>
  <si>
    <t>Ferdi Kubler</t>
  </si>
  <si>
    <t>Hugo Koblet</t>
  </si>
  <si>
    <t>Louison Bobet</t>
  </si>
  <si>
    <t>Roger Walkowiak</t>
  </si>
  <si>
    <t>Jacques Anquetil</t>
  </si>
  <si>
    <t>Charly Gaul</t>
  </si>
  <si>
    <t>Federico Bahamontes</t>
  </si>
  <si>
    <t>Gastone Nencini</t>
  </si>
  <si>
    <t>Felice Gimondi</t>
  </si>
  <si>
    <t>Lucien Aimar</t>
  </si>
  <si>
    <t>Roger Pingeon</t>
  </si>
  <si>
    <t>Jan Janssen</t>
  </si>
  <si>
    <t>Eddy Merckx</t>
  </si>
  <si>
    <t>Luis Ocana</t>
  </si>
  <si>
    <t>Lucien Van Impe</t>
  </si>
  <si>
    <t>Bernard Hinault</t>
  </si>
  <si>
    <t>Joop Zoetemelk</t>
  </si>
  <si>
    <t>Laurent Fignon</t>
  </si>
  <si>
    <t>Greg Lemond</t>
  </si>
  <si>
    <t>Stephen Roche</t>
  </si>
  <si>
    <t>Pedro Delgado</t>
  </si>
  <si>
    <t>Miguel Indurain</t>
  </si>
  <si>
    <t>Bjarne Riis</t>
  </si>
  <si>
    <t>Jan Ullrich</t>
  </si>
  <si>
    <t>Marco Pantani</t>
  </si>
  <si>
    <t>Oscar Pereiro</t>
  </si>
  <si>
    <t>Alberto Contador</t>
  </si>
  <si>
    <t>Carlos Sastre</t>
  </si>
  <si>
    <t>Andy Schleck</t>
  </si>
  <si>
    <t>Cadel Evans</t>
  </si>
  <si>
    <t>Bradley Wiggins</t>
  </si>
  <si>
    <t>Christopher Froome</t>
  </si>
  <si>
    <t>Vincenzo Nibali</t>
  </si>
  <si>
    <t>FRA</t>
  </si>
  <si>
    <t>LUX</t>
  </si>
  <si>
    <t>BEL</t>
  </si>
  <si>
    <t>ITA</t>
  </si>
  <si>
    <t>SVI</t>
  </si>
  <si>
    <t>SPA</t>
  </si>
  <si>
    <t>OLA</t>
  </si>
  <si>
    <t>USA</t>
  </si>
  <si>
    <t>IRL</t>
  </si>
  <si>
    <t>DAN</t>
  </si>
  <si>
    <t>GER</t>
  </si>
  <si>
    <t>AUS</t>
  </si>
  <si>
    <t>GBR</t>
  </si>
  <si>
    <t>Renè Pottier</t>
  </si>
  <si>
    <t>Francois Faber</t>
  </si>
  <si>
    <t>Andrè Leducq</t>
  </si>
  <si>
    <t>Sylvere Maes</t>
  </si>
  <si>
    <t>Roger Lapebie</t>
  </si>
  <si>
    <t>Bernard Thevenet</t>
  </si>
  <si>
    <t>1907-1908</t>
  </si>
  <si>
    <t>1930-1932</t>
  </si>
  <si>
    <t>1931-1934</t>
  </si>
  <si>
    <t>1953-1954-1955</t>
  </si>
  <si>
    <t>1957-1961-1962-1963-1964</t>
  </si>
  <si>
    <t>1975-1977</t>
  </si>
  <si>
    <t>1978-1979-1981-1982-1985</t>
  </si>
  <si>
    <t>1983-1984</t>
  </si>
  <si>
    <t>1927-1928</t>
  </si>
  <si>
    <t>1913-1914-1920</t>
  </si>
  <si>
    <t>1919-1922</t>
  </si>
  <si>
    <t>1936-1939</t>
  </si>
  <si>
    <t>1969-1970-1971-1972-1974</t>
  </si>
  <si>
    <t>1924-1925</t>
  </si>
  <si>
    <t>1938-1948</t>
  </si>
  <si>
    <t>1949-1952</t>
  </si>
  <si>
    <t>1991-1992-1993-1994-1995</t>
  </si>
  <si>
    <t>2007-2009</t>
  </si>
  <si>
    <t>1986-1989-1990</t>
  </si>
  <si>
    <t>2013-2015</t>
  </si>
  <si>
    <t>Corridore</t>
  </si>
  <si>
    <t>anni</t>
  </si>
  <si>
    <t>Nazione</t>
  </si>
  <si>
    <t>Graduatoria Tour De France</t>
  </si>
  <si>
    <t>Graduatoria Giro D'Italia</t>
  </si>
  <si>
    <t>Corridori</t>
  </si>
  <si>
    <t>vinti</t>
  </si>
  <si>
    <t>1925-1927-1928-1929-1933</t>
  </si>
  <si>
    <t>1940-1947-1949-1952-1953</t>
  </si>
  <si>
    <t>1968-1970-1972-1973-1975</t>
  </si>
  <si>
    <t>1921-1922-1926</t>
  </si>
  <si>
    <t>1936-1937-1946</t>
  </si>
  <si>
    <t>1948-1951-1955</t>
  </si>
  <si>
    <t>1967-1969-1976</t>
  </si>
  <si>
    <t>1980-1982-1985</t>
  </si>
  <si>
    <t>1910-1911</t>
  </si>
  <si>
    <t>1919-1923</t>
  </si>
  <si>
    <t>1938-1939</t>
  </si>
  <si>
    <t>1956-1959</t>
  </si>
  <si>
    <t>1960-1964</t>
  </si>
  <si>
    <t>1962-1963</t>
  </si>
  <si>
    <t>1979-1983</t>
  </si>
  <si>
    <t>1992-1993</t>
  </si>
  <si>
    <t>1997-1999</t>
  </si>
  <si>
    <t>2001-2003</t>
  </si>
  <si>
    <t>2002-2005</t>
  </si>
  <si>
    <t>2006-2010</t>
  </si>
  <si>
    <t>2008-2015</t>
  </si>
  <si>
    <t>Alfredo Binda</t>
  </si>
  <si>
    <t>Italia</t>
  </si>
  <si>
    <t>Belgio</t>
  </si>
  <si>
    <t>Giovanni Brunero</t>
  </si>
  <si>
    <t>Fiorenzo Magni</t>
  </si>
  <si>
    <t>Francia</t>
  </si>
  <si>
    <t>Carlo Galetti</t>
  </si>
  <si>
    <t>Costante Girardengo</t>
  </si>
  <si>
    <t>Giovanni Valletti</t>
  </si>
  <si>
    <t>Lussemburgo</t>
  </si>
  <si>
    <t>Franco Balmamion</t>
  </si>
  <si>
    <t>Giuseppe Saronni</t>
  </si>
  <si>
    <t>Spagna</t>
  </si>
  <si>
    <t>Ivan Gotti</t>
  </si>
  <si>
    <t>Gilberto Simoni</t>
  </si>
  <si>
    <t>Paolo Savoldelli</t>
  </si>
  <si>
    <t>Ivan Basso</t>
  </si>
  <si>
    <t>Luigi Ganna</t>
  </si>
  <si>
    <t>Squadra Atala</t>
  </si>
  <si>
    <t>Carlo Oriani</t>
  </si>
  <si>
    <t>Alfonso Calzolari</t>
  </si>
  <si>
    <t>Gaetano Belloni</t>
  </si>
  <si>
    <t>Giuseppe Enrici</t>
  </si>
  <si>
    <t>Luigi Marchisio</t>
  </si>
  <si>
    <t>Francesco Camusso</t>
  </si>
  <si>
    <t>Antonio Pesenti</t>
  </si>
  <si>
    <t>Learco Guerra</t>
  </si>
  <si>
    <t>Vasco Bergamaschi</t>
  </si>
  <si>
    <t>Svizzera</t>
  </si>
  <si>
    <t>Carlo Clerici</t>
  </si>
  <si>
    <t>Ercole Baldini</t>
  </si>
  <si>
    <t>Arnaldo Pambianco</t>
  </si>
  <si>
    <t>Vittorio Adorni</t>
  </si>
  <si>
    <t>Gianni Motta</t>
  </si>
  <si>
    <t>Gosta Petterson</t>
  </si>
  <si>
    <t>Svezia</t>
  </si>
  <si>
    <t>Fausto Bertoglio</t>
  </si>
  <si>
    <t>Michel Pollentier</t>
  </si>
  <si>
    <t>Johan De Muynck</t>
  </si>
  <si>
    <t>Giovanni Battaglin</t>
  </si>
  <si>
    <t>Francesco Moser</t>
  </si>
  <si>
    <t>Roberto Visentin</t>
  </si>
  <si>
    <t>Irlanda</t>
  </si>
  <si>
    <t>Andrew Hampsten</t>
  </si>
  <si>
    <t>Stati Uniti</t>
  </si>
  <si>
    <t>Gianni Bugno</t>
  </si>
  <si>
    <t>Franco Chioccioli</t>
  </si>
  <si>
    <t>Eugeni Berzin</t>
  </si>
  <si>
    <t>Russia</t>
  </si>
  <si>
    <t>Tony Rominger</t>
  </si>
  <si>
    <t>Pavel Tonkov</t>
  </si>
  <si>
    <t>Stefano Garzelli</t>
  </si>
  <si>
    <t>Damiano Cunego</t>
  </si>
  <si>
    <t>Danilo Di Luca</t>
  </si>
  <si>
    <t>Denis Menchov</t>
  </si>
  <si>
    <t>Michele Scarponi</t>
  </si>
  <si>
    <t>Ryder Hesjedal</t>
  </si>
  <si>
    <t>Canada</t>
  </si>
  <si>
    <t>Nairo Quintana</t>
  </si>
  <si>
    <t>Colombia</t>
  </si>
  <si>
    <t>Graduatoria Vuelta di Spagna</t>
  </si>
  <si>
    <t>Roberto Heras</t>
  </si>
  <si>
    <t>2000-2003-2004</t>
  </si>
  <si>
    <t>2008-2012-2014</t>
  </si>
  <si>
    <t>1992-1993-1994</t>
  </si>
  <si>
    <t>Julian Berrendero</t>
  </si>
  <si>
    <t>1941-1942</t>
  </si>
  <si>
    <t>Josè Manuel Fuente</t>
  </si>
  <si>
    <t>1972-1974</t>
  </si>
  <si>
    <t>1985-1989</t>
  </si>
  <si>
    <t>1978-1983</t>
  </si>
  <si>
    <t>Gustaaf Deloor</t>
  </si>
  <si>
    <t>1935-1936</t>
  </si>
  <si>
    <t>Alex Zulle</t>
  </si>
  <si>
    <t>1996-1997</t>
  </si>
  <si>
    <t>2005-2007</t>
  </si>
  <si>
    <t>Delio Rodriguez</t>
  </si>
  <si>
    <t>Dalmacio Langarica</t>
  </si>
  <si>
    <t>Bernardo Ruiz</t>
  </si>
  <si>
    <t>Emilio Rodriguez</t>
  </si>
  <si>
    <t>Jesus Lorono</t>
  </si>
  <si>
    <t>Antonio Suarez</t>
  </si>
  <si>
    <t>Angelico Soler</t>
  </si>
  <si>
    <t>Francisco Gabica</t>
  </si>
  <si>
    <t>Olanda</t>
  </si>
  <si>
    <t>Agustin Tamames</t>
  </si>
  <si>
    <t>Josè Pesarrodona</t>
  </si>
  <si>
    <t>Faustino Ruperez</t>
  </si>
  <si>
    <t>Marino Lejarreta</t>
  </si>
  <si>
    <t>Alvaro Pino</t>
  </si>
  <si>
    <t>Luis Herrera</t>
  </si>
  <si>
    <t>Sean Kell</t>
  </si>
  <si>
    <t>Melchor Mauri</t>
  </si>
  <si>
    <t>Abraham Olano</t>
  </si>
  <si>
    <t>Angel Casero</t>
  </si>
  <si>
    <t>Aitor Gonzalez</t>
  </si>
  <si>
    <t>Alejandro Valverde</t>
  </si>
  <si>
    <t>Juan Josè Cobo</t>
  </si>
  <si>
    <t>Jean Dotto</t>
  </si>
  <si>
    <t>Jean Stablinski</t>
  </si>
  <si>
    <t>Raymond Poulidor</t>
  </si>
  <si>
    <t>Eric Caritoux</t>
  </si>
  <si>
    <t>Laurent Jalabert</t>
  </si>
  <si>
    <t>Edouard Van Dyck</t>
  </si>
  <si>
    <t>Franz De Mulder</t>
  </si>
  <si>
    <t>Ferdinand Bracke</t>
  </si>
  <si>
    <t>Freddy maertens</t>
  </si>
  <si>
    <t>Angelo Conterno</t>
  </si>
  <si>
    <t>Marco Giovannetti</t>
  </si>
  <si>
    <t>Alexander Vinokourov</t>
  </si>
  <si>
    <t>Kazakistan</t>
  </si>
  <si>
    <t>Chris Orner</t>
  </si>
  <si>
    <t>Fabio Aru</t>
  </si>
  <si>
    <t xml:space="preserve">vinti </t>
  </si>
  <si>
    <t>Tour De France</t>
  </si>
  <si>
    <t>Giro D'Italia</t>
  </si>
  <si>
    <t>Vuelta di Spagna</t>
  </si>
  <si>
    <t>totale</t>
  </si>
  <si>
    <t xml:space="preserve"> </t>
  </si>
  <si>
    <t>altro</t>
  </si>
  <si>
    <t>altro1</t>
  </si>
  <si>
    <t>altro2</t>
  </si>
  <si>
    <t>bb</t>
  </si>
  <si>
    <t>cc</t>
  </si>
  <si>
    <t>dd</t>
  </si>
  <si>
    <t>ee</t>
  </si>
  <si>
    <t>ff</t>
  </si>
  <si>
    <t>gg</t>
  </si>
  <si>
    <t>hh</t>
  </si>
  <si>
    <t>CONTA</t>
  </si>
  <si>
    <t>TOUR</t>
  </si>
  <si>
    <t>GIRO</t>
  </si>
  <si>
    <t>VUELTA</t>
  </si>
  <si>
    <t>NAZIONE</t>
  </si>
  <si>
    <t>TOTALE</t>
  </si>
  <si>
    <t>Corridori che hanno vinto almeno 2 grandi corse a tappe tra tour, giro e vuelta</t>
  </si>
  <si>
    <t>ANNO</t>
  </si>
  <si>
    <t>KM</t>
  </si>
  <si>
    <t>VINCITORE</t>
  </si>
  <si>
    <t>René Pottier</t>
  </si>
  <si>
    <t>François Faber</t>
  </si>
  <si>
    <t>-----</t>
  </si>
  <si>
    <t>NON DISPUTATO</t>
  </si>
  <si>
    <t>André Leducq</t>
  </si>
  <si>
    <t>Sylvère Maes</t>
  </si>
  <si>
    <t>Roger Lapébie</t>
  </si>
  <si>
    <t>Bernard Thévenet</t>
  </si>
  <si>
    <t>Lance Armstrong</t>
  </si>
  <si>
    <t>Giro di Francia</t>
  </si>
  <si>
    <t>ATALA (a Squadre)</t>
  </si>
  <si>
    <t>Giovanni Valetti</t>
  </si>
  <si>
    <t>Roberto Visentini</t>
  </si>
  <si>
    <t>Giro d'Italia</t>
  </si>
  <si>
    <t>Gustave Deloor</t>
  </si>
  <si>
    <t>Josè Berrendero</t>
  </si>
  <si>
    <t>Edward Van Dijck</t>
  </si>
  <si>
    <t>Frans De Mulder</t>
  </si>
  <si>
    <t>Rudi Altig</t>
  </si>
  <si>
    <t>Rolf Wolfshohl</t>
  </si>
  <si>
    <t>Manuel Fuente</t>
  </si>
  <si>
    <t>Freddy Maertens</t>
  </si>
  <si>
    <t>Lucio Herrera</t>
  </si>
  <si>
    <t>Sean Kelly</t>
  </si>
  <si>
    <t>Melcior Mauri</t>
  </si>
  <si>
    <t>Alex Zuelle</t>
  </si>
  <si>
    <t>Aitor Gonzales</t>
  </si>
  <si>
    <t>Alexandre Vinokourov</t>
  </si>
  <si>
    <t>Christopher Horner</t>
  </si>
  <si>
    <t>Giro di spagna</t>
  </si>
  <si>
    <t>-</t>
  </si>
  <si>
    <t>anno</t>
  </si>
  <si>
    <t>vincitore</t>
  </si>
  <si>
    <t>tot</t>
  </si>
  <si>
    <t>non disputato</t>
  </si>
  <si>
    <t>Giro di Spagna</t>
  </si>
  <si>
    <t>vuelta</t>
  </si>
  <si>
    <t>Anno</t>
  </si>
  <si>
    <t>1999-2000-2001-2002-2003-2004-2005</t>
  </si>
  <si>
    <t>vuoto</t>
  </si>
  <si>
    <t>Nominativi</t>
  </si>
  <si>
    <t>1968-1970-1972-1973-1974</t>
  </si>
  <si>
    <t>Vuelta Espana</t>
  </si>
  <si>
    <t>Filtra il nominativo</t>
  </si>
  <si>
    <t>IT</t>
  </si>
  <si>
    <t>SVE</t>
  </si>
  <si>
    <t>COL</t>
  </si>
  <si>
    <t>RUS</t>
  </si>
  <si>
    <t>KAZ</t>
  </si>
  <si>
    <t>CAN</t>
  </si>
  <si>
    <t>Naz</t>
  </si>
  <si>
    <t>tot vinti</t>
  </si>
  <si>
    <t>&lt;&lt;&lt;  Quadratura e differenza</t>
  </si>
  <si>
    <t>non attivo</t>
  </si>
  <si>
    <t>attivo</t>
  </si>
  <si>
    <t>2013-2016</t>
  </si>
  <si>
    <t>nascita</t>
  </si>
  <si>
    <t>giorni</t>
  </si>
  <si>
    <t>adesso</t>
  </si>
  <si>
    <t>resto</t>
  </si>
  <si>
    <t>mesi</t>
  </si>
  <si>
    <t>Età in anni, mesi e giorni</t>
  </si>
  <si>
    <t>Brevi corse a tappe da 5 giorni a 10 giorni Corridori in attività al 2016</t>
  </si>
  <si>
    <t>Giro di</t>
  </si>
  <si>
    <t>Giro dei</t>
  </si>
  <si>
    <t>Parigi</t>
  </si>
  <si>
    <t>Ruta du</t>
  </si>
  <si>
    <t>Tirreno</t>
  </si>
  <si>
    <t xml:space="preserve">Giro della </t>
  </si>
  <si>
    <t>Giro del</t>
  </si>
  <si>
    <t>Ruta del</t>
  </si>
  <si>
    <t>Settimana</t>
  </si>
  <si>
    <t>Vuelta</t>
  </si>
  <si>
    <t>Riepilogo</t>
  </si>
  <si>
    <t>in attività</t>
  </si>
  <si>
    <t>Catalogna</t>
  </si>
  <si>
    <t>Paesi Baschi</t>
  </si>
  <si>
    <t>Nizza</t>
  </si>
  <si>
    <t>Sud</t>
  </si>
  <si>
    <t>Adriatica</t>
  </si>
  <si>
    <t>Delfinato</t>
  </si>
  <si>
    <t>Sol</t>
  </si>
  <si>
    <t>Catalana</t>
  </si>
  <si>
    <t>Castilla</t>
  </si>
  <si>
    <t>Veloso</t>
  </si>
  <si>
    <t>Valverde</t>
  </si>
  <si>
    <t>2008-2009</t>
  </si>
  <si>
    <t>2012-2013-2014-2016</t>
  </si>
  <si>
    <t>2010-2014</t>
  </si>
  <si>
    <t>Scarponi</t>
  </si>
  <si>
    <t>Albasini</t>
  </si>
  <si>
    <t>Porte</t>
  </si>
  <si>
    <t>2012-2016</t>
  </si>
  <si>
    <t>Cobo</t>
  </si>
  <si>
    <t>Contador</t>
  </si>
  <si>
    <t>2008-2009-2014-2016</t>
  </si>
  <si>
    <t>2007-2010</t>
  </si>
  <si>
    <t>2007-2008-2010</t>
  </si>
  <si>
    <t>Horner</t>
  </si>
  <si>
    <t>Kloden</t>
  </si>
  <si>
    <t>Sanchez Samuel</t>
  </si>
  <si>
    <t>Rebellin</t>
  </si>
  <si>
    <t>Sanchez Leon</t>
  </si>
  <si>
    <t>Martin Tony</t>
  </si>
  <si>
    <t>Wiggins</t>
  </si>
  <si>
    <t>2011-2012</t>
  </si>
  <si>
    <t>Betancour</t>
  </si>
  <si>
    <t>Thomas</t>
  </si>
  <si>
    <t>Sevilla</t>
  </si>
  <si>
    <t>Cancellara</t>
  </si>
  <si>
    <t>Garzelli</t>
  </si>
  <si>
    <t>Evans</t>
  </si>
  <si>
    <t>Nibali</t>
  </si>
  <si>
    <t>2012-2013</t>
  </si>
  <si>
    <t>2012-2013-2014</t>
  </si>
  <si>
    <t>2013-2015-2016</t>
  </si>
  <si>
    <t>Freire</t>
  </si>
  <si>
    <t>Lastras</t>
  </si>
  <si>
    <t>Posthuma</t>
  </si>
  <si>
    <t>Rogers</t>
  </si>
  <si>
    <t>Irizar</t>
  </si>
  <si>
    <t>Tondò</t>
  </si>
  <si>
    <t>Moreno</t>
  </si>
  <si>
    <t>Plaza</t>
  </si>
  <si>
    <t>Belda</t>
  </si>
  <si>
    <t>Rolland</t>
  </si>
  <si>
    <t>Karpec</t>
  </si>
  <si>
    <t>Joaquim Rodriguez</t>
  </si>
  <si>
    <t>Daniel Martin</t>
  </si>
  <si>
    <t>Quintana Nairo</t>
  </si>
  <si>
    <t>Niemiec</t>
  </si>
  <si>
    <t>Moncoutiè</t>
  </si>
  <si>
    <t>Kirienka</t>
  </si>
  <si>
    <t>Voeckler</t>
  </si>
  <si>
    <t>Roche</t>
  </si>
  <si>
    <t>Avermaet</t>
  </si>
  <si>
    <t>Kreuziger</t>
  </si>
  <si>
    <t xml:space="preserve">giro </t>
  </si>
  <si>
    <t>di</t>
  </si>
  <si>
    <t>giro</t>
  </si>
  <si>
    <t>D'Italia</t>
  </si>
  <si>
    <t>giro dei</t>
  </si>
  <si>
    <t>Paesi</t>
  </si>
  <si>
    <t>Baschi</t>
  </si>
  <si>
    <t>Ruta</t>
  </si>
  <si>
    <t>Du</t>
  </si>
  <si>
    <t xml:space="preserve">della </t>
  </si>
  <si>
    <t>del</t>
  </si>
  <si>
    <t>settimana</t>
  </si>
  <si>
    <t xml:space="preserve">di </t>
  </si>
  <si>
    <t>vittorie</t>
  </si>
  <si>
    <t>Rui Costa</t>
  </si>
  <si>
    <t>Spilak</t>
  </si>
  <si>
    <t>Lopez Miguel Angel</t>
  </si>
  <si>
    <t>Moreaur</t>
  </si>
  <si>
    <t>Talansky</t>
  </si>
  <si>
    <t>Braykovic</t>
  </si>
  <si>
    <t>Froome</t>
  </si>
  <si>
    <t>Leimpheimer</t>
  </si>
  <si>
    <t>Scleck Frank</t>
  </si>
  <si>
    <t>Vincezo Nibali</t>
  </si>
  <si>
    <t>Tom Doumulen</t>
  </si>
  <si>
    <t>Tom Doumulin</t>
  </si>
  <si>
    <t>Corridori ciclisti professionisti in attività al 2017 - graduatoria giro di Francia, Giro D'Italia e Vuelta Espana</t>
  </si>
  <si>
    <t>Corridori in attività al 2017 che hanno vinto di più dopo aver vinto almeno un tour, un giro o una vuelta:  tour-giro-vuelta e le principali corse a tappe brevi da 5 giorni a 10 giorni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</si>
</sst>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_ ;[Red]\-0\ "/>
    <numFmt numFmtId="169" formatCode="#,##0.0000_ ;[Red]\-#,##0.0000\ "/>
    <numFmt numFmtId="170" formatCode="#,##0.00000000_ ;[Red]\-#,##0.00000000\ "/>
    <numFmt numFmtId="171" formatCode="[$-410]dddd\ d\ mmmm\ yyyy"/>
    <numFmt numFmtId="172" formatCode="#,##0.000000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 Unicode MS"/>
      <family val="0"/>
    </font>
    <font>
      <sz val="9"/>
      <color indexed="8"/>
      <name val="Arial"/>
      <family val="2"/>
    </font>
    <font>
      <sz val="9"/>
      <color indexed="63"/>
      <name val="Segoe UI"/>
      <family val="2"/>
    </font>
    <font>
      <sz val="8"/>
      <name val="Tahoma"/>
      <family val="0"/>
    </font>
    <font>
      <sz val="8"/>
      <color indexed="9"/>
      <name val="Arial"/>
      <family val="0"/>
    </font>
    <font>
      <b/>
      <sz val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68" fontId="8" fillId="2" borderId="0" xfId="0" applyNumberFormat="1" applyFont="1" applyFill="1" applyBorder="1" applyAlignment="1" applyProtection="1">
      <alignment horizontal="center"/>
      <protection hidden="1"/>
    </xf>
    <xf numFmtId="168" fontId="7" fillId="2" borderId="1" xfId="0" applyNumberFormat="1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horizontal="center" vertical="center"/>
    </xf>
    <xf numFmtId="0" fontId="14" fillId="11" borderId="7" xfId="0" applyFont="1" applyFill="1" applyBorder="1" applyAlignment="1">
      <alignment horizontal="center" vertical="center"/>
    </xf>
    <xf numFmtId="0" fontId="14" fillId="12" borderId="3" xfId="0" applyFont="1" applyFill="1" applyBorder="1" applyAlignment="1">
      <alignment horizontal="center" vertical="center"/>
    </xf>
    <xf numFmtId="0" fontId="14" fillId="12" borderId="4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hidden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7" fillId="2" borderId="7" xfId="0" applyFont="1" applyFill="1" applyBorder="1" applyAlignment="1" applyProtection="1">
      <alignment horizontal="center" vertical="center"/>
      <protection hidden="1"/>
    </xf>
    <xf numFmtId="0" fontId="8" fillId="2" borderId="4" xfId="0" applyFont="1" applyFill="1" applyBorder="1" applyAlignment="1" applyProtection="1">
      <alignment horizontal="center" vertical="center"/>
      <protection hidden="1"/>
    </xf>
    <xf numFmtId="14" fontId="7" fillId="2" borderId="1" xfId="0" applyNumberFormat="1" applyFont="1" applyFill="1" applyBorder="1" applyAlignment="1" applyProtection="1">
      <alignment horizontal="center" vertical="center"/>
      <protection hidden="1"/>
    </xf>
    <xf numFmtId="14" fontId="7" fillId="2" borderId="1" xfId="0" applyNumberFormat="1" applyFont="1" applyFill="1" applyBorder="1" applyAlignment="1" applyProtection="1">
      <alignment/>
      <protection hidden="1"/>
    </xf>
    <xf numFmtId="3" fontId="11" fillId="2" borderId="1" xfId="0" applyNumberFormat="1" applyFont="1" applyFill="1" applyBorder="1" applyAlignment="1" applyProtection="1">
      <alignment horizontal="center" vertical="center"/>
      <protection hidden="1"/>
    </xf>
    <xf numFmtId="168" fontId="7" fillId="2" borderId="1" xfId="0" applyNumberFormat="1" applyFont="1" applyFill="1" applyBorder="1" applyAlignment="1" applyProtection="1">
      <alignment horizontal="center" vertical="center"/>
      <protection hidden="1"/>
    </xf>
    <xf numFmtId="4" fontId="7" fillId="2" borderId="1" xfId="0" applyNumberFormat="1" applyFont="1" applyFill="1" applyBorder="1" applyAlignment="1" applyProtection="1">
      <alignment horizontal="center" vertical="center"/>
      <protection hidden="1"/>
    </xf>
    <xf numFmtId="3" fontId="7" fillId="2" borderId="1" xfId="0" applyNumberFormat="1" applyFont="1" applyFill="1" applyBorder="1" applyAlignment="1" applyProtection="1">
      <alignment horizontal="center" vertical="center"/>
      <protection hidden="1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41" fontId="7" fillId="2" borderId="1" xfId="0" applyNumberFormat="1" applyFont="1" applyFill="1" applyBorder="1" applyAlignment="1" applyProtection="1">
      <alignment horizontal="center" vertical="center"/>
      <protection hidden="1"/>
    </xf>
    <xf numFmtId="0" fontId="7" fillId="2" borderId="1" xfId="0" applyNumberFormat="1" applyFont="1" applyFill="1" applyBorder="1" applyAlignment="1" applyProtection="1">
      <alignment horizontal="center" vertical="center"/>
      <protection hidden="1"/>
    </xf>
    <xf numFmtId="3" fontId="11" fillId="2" borderId="0" xfId="0" applyNumberFormat="1" applyFont="1" applyFill="1" applyBorder="1" applyAlignment="1" applyProtection="1">
      <alignment horizontal="center" vertical="center"/>
      <protection hidden="1"/>
    </xf>
    <xf numFmtId="14" fontId="7" fillId="2" borderId="0" xfId="0" applyNumberFormat="1" applyFont="1" applyFill="1" applyBorder="1" applyAlignment="1" applyProtection="1">
      <alignment/>
      <protection hidden="1"/>
    </xf>
    <xf numFmtId="0" fontId="7" fillId="2" borderId="0" xfId="0" applyNumberFormat="1" applyFont="1" applyFill="1" applyBorder="1" applyAlignment="1" applyProtection="1">
      <alignment/>
      <protection hidden="1"/>
    </xf>
    <xf numFmtId="0" fontId="12" fillId="2" borderId="0" xfId="0" applyFont="1" applyFill="1" applyAlignment="1" applyProtection="1">
      <alignment/>
      <protection hidden="1"/>
    </xf>
    <xf numFmtId="14" fontId="7" fillId="2" borderId="0" xfId="0" applyNumberFormat="1" applyFont="1" applyFill="1" applyAlignment="1" applyProtection="1">
      <alignment/>
      <protection hidden="1"/>
    </xf>
    <xf numFmtId="168" fontId="7" fillId="2" borderId="0" xfId="0" applyNumberFormat="1" applyFont="1" applyFill="1" applyBorder="1" applyAlignment="1" applyProtection="1">
      <alignment/>
      <protection hidden="1"/>
    </xf>
    <xf numFmtId="4" fontId="7" fillId="2" borderId="0" xfId="0" applyNumberFormat="1" applyFont="1" applyFill="1" applyBorder="1" applyAlignment="1" applyProtection="1">
      <alignment horizontal="center"/>
      <protection hidden="1"/>
    </xf>
    <xf numFmtId="168" fontId="7" fillId="2" borderId="0" xfId="0" applyNumberFormat="1" applyFont="1" applyFill="1" applyAlignment="1" applyProtection="1">
      <alignment/>
      <protection hidden="1"/>
    </xf>
    <xf numFmtId="0" fontId="7" fillId="2" borderId="0" xfId="0" applyFont="1" applyFill="1" applyBorder="1" applyAlignment="1" applyProtection="1">
      <alignment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14" fontId="7" fillId="2" borderId="1" xfId="0" applyNumberFormat="1" applyFont="1" applyFill="1" applyBorder="1" applyAlignment="1" applyProtection="1">
      <alignment horizontal="center" vertical="center"/>
      <protection hidden="1"/>
    </xf>
    <xf numFmtId="4" fontId="8" fillId="2" borderId="1" xfId="0" applyNumberFormat="1" applyFont="1" applyFill="1" applyBorder="1" applyAlignment="1" applyProtection="1">
      <alignment horizontal="center" vertical="center"/>
      <protection hidden="1"/>
    </xf>
    <xf numFmtId="4" fontId="7" fillId="2" borderId="0" xfId="0" applyNumberFormat="1" applyFont="1" applyFill="1" applyAlignment="1" applyProtection="1">
      <alignment horizontal="center" vertical="center"/>
      <protection hidden="1"/>
    </xf>
    <xf numFmtId="14" fontId="7" fillId="2" borderId="0" xfId="0" applyNumberFormat="1" applyFont="1" applyFill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8" fillId="4" borderId="1" xfId="0" applyFont="1" applyFill="1" applyBorder="1" applyAlignment="1" applyProtection="1">
      <alignment horizontal="center" vertical="center"/>
      <protection hidden="1"/>
    </xf>
    <xf numFmtId="0" fontId="8" fillId="2" borderId="8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/>
      <protection hidden="1"/>
    </xf>
    <xf numFmtId="0" fontId="8" fillId="4" borderId="1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7" fillId="2" borderId="13" xfId="0" applyFont="1" applyFill="1" applyBorder="1" applyAlignment="1" applyProtection="1">
      <alignment horizontal="center" vertical="center"/>
      <protection hidden="1"/>
    </xf>
    <xf numFmtId="0" fontId="7" fillId="2" borderId="7" xfId="0" applyFont="1" applyFill="1" applyBorder="1" applyAlignment="1" applyProtection="1">
      <alignment horizontal="center" vertical="center"/>
      <protection hidden="1"/>
    </xf>
    <xf numFmtId="0" fontId="7" fillId="2" borderId="7" xfId="0" applyFont="1" applyFill="1" applyBorder="1" applyAlignment="1" applyProtection="1">
      <alignment horizontal="center" vertical="center"/>
      <protection hidden="1"/>
    </xf>
    <xf numFmtId="0" fontId="7" fillId="2" borderId="7" xfId="0" applyFont="1" applyFill="1" applyBorder="1" applyAlignment="1" applyProtection="1">
      <alignment/>
      <protection hidden="1"/>
    </xf>
    <xf numFmtId="0" fontId="7" fillId="2" borderId="2" xfId="0" applyFont="1" applyFill="1" applyBorder="1" applyAlignment="1" applyProtection="1">
      <alignment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7" fillId="2" borderId="4" xfId="0" applyFont="1" applyFill="1" applyBorder="1" applyAlignment="1" applyProtection="1">
      <alignment/>
      <protection hidden="1"/>
    </xf>
    <xf numFmtId="0" fontId="7" fillId="2" borderId="14" xfId="0" applyFon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2" borderId="14" xfId="0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3"/>
  <sheetViews>
    <sheetView workbookViewId="0" topLeftCell="A1">
      <selection activeCell="A1" sqref="A1:D1"/>
    </sheetView>
  </sheetViews>
  <sheetFormatPr defaultColWidth="9.140625" defaultRowHeight="12.75"/>
  <cols>
    <col min="1" max="1" width="18.00390625" style="2" customWidth="1"/>
    <col min="2" max="2" width="6.7109375" style="2" customWidth="1"/>
    <col min="3" max="3" width="4.57421875" style="2" customWidth="1"/>
    <col min="4" max="4" width="22.7109375" style="2" customWidth="1"/>
    <col min="5" max="5" width="1.8515625" style="2" customWidth="1"/>
    <col min="6" max="6" width="17.8515625" style="2" customWidth="1"/>
    <col min="7" max="7" width="11.140625" style="2" customWidth="1"/>
    <col min="8" max="8" width="4.8515625" style="2" customWidth="1"/>
    <col min="9" max="9" width="22.57421875" style="2" customWidth="1"/>
    <col min="10" max="10" width="2.00390625" style="2" customWidth="1"/>
    <col min="11" max="11" width="19.8515625" style="2" customWidth="1"/>
    <col min="12" max="12" width="10.57421875" style="2" customWidth="1"/>
    <col min="13" max="13" width="6.7109375" style="2" customWidth="1"/>
    <col min="14" max="14" width="14.57421875" style="2" customWidth="1"/>
    <col min="15" max="16384" width="9.140625" style="2" customWidth="1"/>
  </cols>
  <sheetData>
    <row r="1" spans="1:15" ht="11.25">
      <c r="A1" s="103" t="s">
        <v>96</v>
      </c>
      <c r="B1" s="103"/>
      <c r="C1" s="103"/>
      <c r="D1" s="103"/>
      <c r="F1" s="104" t="s">
        <v>97</v>
      </c>
      <c r="G1" s="105"/>
      <c r="H1" s="105"/>
      <c r="I1" s="106"/>
      <c r="K1" s="103" t="s">
        <v>181</v>
      </c>
      <c r="L1" s="103"/>
      <c r="M1" s="103"/>
      <c r="N1" s="104"/>
      <c r="O1" s="107"/>
    </row>
    <row r="2" spans="1:15" ht="11.25">
      <c r="A2" s="1" t="s">
        <v>93</v>
      </c>
      <c r="B2" s="1" t="s">
        <v>95</v>
      </c>
      <c r="C2" s="1" t="s">
        <v>234</v>
      </c>
      <c r="D2" s="1" t="s">
        <v>94</v>
      </c>
      <c r="F2" s="1" t="s">
        <v>98</v>
      </c>
      <c r="G2" s="1" t="s">
        <v>95</v>
      </c>
      <c r="H2" s="1" t="s">
        <v>99</v>
      </c>
      <c r="I2" s="1" t="s">
        <v>94</v>
      </c>
      <c r="K2" s="1" t="s">
        <v>93</v>
      </c>
      <c r="L2" s="1" t="s">
        <v>95</v>
      </c>
      <c r="M2" s="1" t="s">
        <v>99</v>
      </c>
      <c r="N2" s="1" t="s">
        <v>94</v>
      </c>
      <c r="O2" s="107"/>
    </row>
    <row r="3" spans="1:15" ht="11.25">
      <c r="A3" s="7" t="s">
        <v>25</v>
      </c>
      <c r="B3" s="1" t="s">
        <v>54</v>
      </c>
      <c r="C3" s="1">
        <v>5</v>
      </c>
      <c r="D3" s="1" t="s">
        <v>77</v>
      </c>
      <c r="F3" s="7" t="s">
        <v>121</v>
      </c>
      <c r="G3" s="1" t="s">
        <v>122</v>
      </c>
      <c r="H3" s="1">
        <v>5</v>
      </c>
      <c r="I3" s="1" t="s">
        <v>100</v>
      </c>
      <c r="K3" s="7" t="s">
        <v>182</v>
      </c>
      <c r="L3" s="1" t="s">
        <v>133</v>
      </c>
      <c r="M3" s="1">
        <v>3</v>
      </c>
      <c r="N3" s="1" t="s">
        <v>183</v>
      </c>
      <c r="O3" s="3"/>
    </row>
    <row r="4" spans="1:15" ht="11.25">
      <c r="A4" s="7" t="s">
        <v>36</v>
      </c>
      <c r="B4" s="1" t="s">
        <v>54</v>
      </c>
      <c r="C4" s="1">
        <v>5</v>
      </c>
      <c r="D4" s="1" t="s">
        <v>79</v>
      </c>
      <c r="F4" s="7" t="s">
        <v>20</v>
      </c>
      <c r="G4" s="1" t="s">
        <v>122</v>
      </c>
      <c r="H4" s="1">
        <v>5</v>
      </c>
      <c r="I4" s="1" t="s">
        <v>101</v>
      </c>
      <c r="K4" s="7" t="s">
        <v>47</v>
      </c>
      <c r="L4" s="1" t="s">
        <v>133</v>
      </c>
      <c r="M4" s="1">
        <v>3</v>
      </c>
      <c r="N4" s="1" t="s">
        <v>184</v>
      </c>
      <c r="O4" s="3"/>
    </row>
    <row r="5" spans="1:15" ht="11.25">
      <c r="A5" s="7" t="s">
        <v>33</v>
      </c>
      <c r="B5" s="1" t="s">
        <v>56</v>
      </c>
      <c r="C5" s="1">
        <v>5</v>
      </c>
      <c r="D5" s="1" t="s">
        <v>85</v>
      </c>
      <c r="F5" s="7" t="s">
        <v>33</v>
      </c>
      <c r="G5" s="1" t="s">
        <v>123</v>
      </c>
      <c r="H5" s="1">
        <v>5</v>
      </c>
      <c r="I5" s="1" t="s">
        <v>102</v>
      </c>
      <c r="K5" s="7" t="s">
        <v>170</v>
      </c>
      <c r="L5" s="1" t="s">
        <v>149</v>
      </c>
      <c r="M5" s="1">
        <v>3</v>
      </c>
      <c r="N5" s="1" t="s">
        <v>185</v>
      </c>
      <c r="O5" s="3"/>
    </row>
    <row r="6" spans="1:15" ht="11.25">
      <c r="A6" s="7" t="s">
        <v>42</v>
      </c>
      <c r="B6" s="1" t="s">
        <v>59</v>
      </c>
      <c r="C6" s="1">
        <v>5</v>
      </c>
      <c r="D6" s="1" t="s">
        <v>89</v>
      </c>
      <c r="F6" s="7" t="s">
        <v>124</v>
      </c>
      <c r="G6" s="1" t="s">
        <v>122</v>
      </c>
      <c r="H6" s="1">
        <v>3</v>
      </c>
      <c r="I6" s="1" t="s">
        <v>103</v>
      </c>
      <c r="K6" s="7" t="s">
        <v>186</v>
      </c>
      <c r="L6" s="1" t="s">
        <v>133</v>
      </c>
      <c r="M6" s="1">
        <v>2</v>
      </c>
      <c r="N6" s="1" t="s">
        <v>187</v>
      </c>
      <c r="O6" s="3"/>
    </row>
    <row r="7" spans="1:15" ht="11.25">
      <c r="A7" s="7" t="s">
        <v>23</v>
      </c>
      <c r="B7" s="1" t="s">
        <v>54</v>
      </c>
      <c r="C7" s="1">
        <v>3</v>
      </c>
      <c r="D7" s="1" t="s">
        <v>76</v>
      </c>
      <c r="F7" s="7" t="s">
        <v>18</v>
      </c>
      <c r="G7" s="1" t="s">
        <v>122</v>
      </c>
      <c r="H7" s="1">
        <v>3</v>
      </c>
      <c r="I7" s="1" t="s">
        <v>104</v>
      </c>
      <c r="K7" s="7" t="s">
        <v>188</v>
      </c>
      <c r="L7" s="1" t="s">
        <v>133</v>
      </c>
      <c r="M7" s="1">
        <v>2</v>
      </c>
      <c r="N7" s="1" t="s">
        <v>189</v>
      </c>
      <c r="O7" s="3"/>
    </row>
    <row r="8" spans="1:15" ht="11.25">
      <c r="A8" s="7" t="s">
        <v>7</v>
      </c>
      <c r="B8" s="1" t="s">
        <v>56</v>
      </c>
      <c r="C8" s="1">
        <v>3</v>
      </c>
      <c r="D8" s="1" t="s">
        <v>82</v>
      </c>
      <c r="F8" s="7" t="s">
        <v>125</v>
      </c>
      <c r="G8" s="1" t="s">
        <v>122</v>
      </c>
      <c r="H8" s="1">
        <v>3</v>
      </c>
      <c r="I8" s="1" t="s">
        <v>105</v>
      </c>
      <c r="K8" s="7" t="s">
        <v>41</v>
      </c>
      <c r="L8" s="1" t="s">
        <v>133</v>
      </c>
      <c r="M8" s="1">
        <v>2</v>
      </c>
      <c r="N8" s="1" t="s">
        <v>190</v>
      </c>
      <c r="O8" s="3"/>
    </row>
    <row r="9" spans="1:15" ht="11.25">
      <c r="A9" s="7" t="s">
        <v>39</v>
      </c>
      <c r="B9" s="1" t="s">
        <v>61</v>
      </c>
      <c r="C9" s="1">
        <v>3</v>
      </c>
      <c r="D9" s="1" t="s">
        <v>91</v>
      </c>
      <c r="F9" s="7" t="s">
        <v>29</v>
      </c>
      <c r="G9" s="1" t="s">
        <v>122</v>
      </c>
      <c r="H9" s="1">
        <v>3</v>
      </c>
      <c r="I9" s="1" t="s">
        <v>106</v>
      </c>
      <c r="K9" s="7" t="s">
        <v>36</v>
      </c>
      <c r="L9" s="1" t="s">
        <v>126</v>
      </c>
      <c r="M9" s="1">
        <v>2</v>
      </c>
      <c r="N9" s="1" t="s">
        <v>191</v>
      </c>
      <c r="O9" s="3"/>
    </row>
    <row r="10" spans="1:15" ht="11.25">
      <c r="A10" s="7" t="s">
        <v>3</v>
      </c>
      <c r="B10" s="1" t="s">
        <v>54</v>
      </c>
      <c r="C10" s="1">
        <v>2</v>
      </c>
      <c r="D10" s="1" t="s">
        <v>73</v>
      </c>
      <c r="F10" s="7" t="s">
        <v>36</v>
      </c>
      <c r="G10" s="1" t="s">
        <v>126</v>
      </c>
      <c r="H10" s="1">
        <v>3</v>
      </c>
      <c r="I10" s="1" t="s">
        <v>107</v>
      </c>
      <c r="K10" s="7" t="s">
        <v>192</v>
      </c>
      <c r="L10" s="1" t="s">
        <v>123</v>
      </c>
      <c r="M10" s="1">
        <v>2</v>
      </c>
      <c r="N10" s="1" t="s">
        <v>193</v>
      </c>
      <c r="O10" s="3"/>
    </row>
    <row r="11" spans="1:15" ht="11.25">
      <c r="A11" s="7" t="s">
        <v>69</v>
      </c>
      <c r="B11" s="1" t="s">
        <v>54</v>
      </c>
      <c r="C11" s="1">
        <v>2</v>
      </c>
      <c r="D11" s="1" t="s">
        <v>74</v>
      </c>
      <c r="F11" s="7" t="s">
        <v>127</v>
      </c>
      <c r="G11" s="1" t="s">
        <v>122</v>
      </c>
      <c r="H11" s="1">
        <v>2</v>
      </c>
      <c r="I11" s="1" t="s">
        <v>108</v>
      </c>
      <c r="K11" s="7" t="s">
        <v>194</v>
      </c>
      <c r="L11" s="1" t="s">
        <v>149</v>
      </c>
      <c r="M11" s="1">
        <v>2</v>
      </c>
      <c r="N11" s="1" t="s">
        <v>195</v>
      </c>
      <c r="O11" s="3"/>
    </row>
    <row r="12" spans="1:15" ht="11.25">
      <c r="A12" s="7" t="s">
        <v>15</v>
      </c>
      <c r="B12" s="1" t="s">
        <v>54</v>
      </c>
      <c r="C12" s="1">
        <v>2</v>
      </c>
      <c r="D12" s="1" t="s">
        <v>75</v>
      </c>
      <c r="F12" s="7" t="s">
        <v>128</v>
      </c>
      <c r="G12" s="1" t="s">
        <v>122</v>
      </c>
      <c r="H12" s="1">
        <v>2</v>
      </c>
      <c r="I12" s="1" t="s">
        <v>109</v>
      </c>
      <c r="K12" s="7" t="s">
        <v>175</v>
      </c>
      <c r="L12" s="1" t="s">
        <v>169</v>
      </c>
      <c r="M12" s="1">
        <v>2</v>
      </c>
      <c r="N12" s="1" t="s">
        <v>196</v>
      </c>
      <c r="O12" s="3"/>
    </row>
    <row r="13" spans="1:15" ht="11.25">
      <c r="A13" s="7" t="s">
        <v>72</v>
      </c>
      <c r="B13" s="1" t="s">
        <v>54</v>
      </c>
      <c r="C13" s="1">
        <v>2</v>
      </c>
      <c r="D13" s="1" t="s">
        <v>78</v>
      </c>
      <c r="F13" s="7" t="s">
        <v>129</v>
      </c>
      <c r="G13" s="1" t="s">
        <v>122</v>
      </c>
      <c r="H13" s="1">
        <v>2</v>
      </c>
      <c r="I13" s="1" t="s">
        <v>110</v>
      </c>
      <c r="K13" s="1" t="s">
        <v>197</v>
      </c>
      <c r="L13" s="1" t="s">
        <v>133</v>
      </c>
      <c r="M13" s="1">
        <v>1</v>
      </c>
      <c r="N13" s="1">
        <v>1945</v>
      </c>
      <c r="O13" s="3"/>
    </row>
    <row r="14" spans="1:15" ht="11.25">
      <c r="A14" s="7" t="s">
        <v>38</v>
      </c>
      <c r="B14" s="1" t="s">
        <v>54</v>
      </c>
      <c r="C14" s="1">
        <v>2</v>
      </c>
      <c r="D14" s="1" t="s">
        <v>80</v>
      </c>
      <c r="F14" s="7" t="s">
        <v>26</v>
      </c>
      <c r="G14" s="1" t="s">
        <v>130</v>
      </c>
      <c r="H14" s="1">
        <v>2</v>
      </c>
      <c r="I14" s="1" t="s">
        <v>111</v>
      </c>
      <c r="K14" s="1" t="s">
        <v>198</v>
      </c>
      <c r="L14" s="1" t="s">
        <v>133</v>
      </c>
      <c r="M14" s="1">
        <v>1</v>
      </c>
      <c r="N14" s="1">
        <v>1946</v>
      </c>
      <c r="O14" s="3"/>
    </row>
    <row r="15" spans="1:15" ht="11.25">
      <c r="A15" s="7" t="s">
        <v>13</v>
      </c>
      <c r="B15" s="1" t="s">
        <v>55</v>
      </c>
      <c r="C15" s="1">
        <v>2</v>
      </c>
      <c r="D15" s="1" t="s">
        <v>81</v>
      </c>
      <c r="F15" s="7" t="s">
        <v>25</v>
      </c>
      <c r="G15" s="1" t="s">
        <v>126</v>
      </c>
      <c r="H15" s="1">
        <v>2</v>
      </c>
      <c r="I15" s="1" t="s">
        <v>112</v>
      </c>
      <c r="K15" s="1" t="s">
        <v>199</v>
      </c>
      <c r="L15" s="1" t="s">
        <v>133</v>
      </c>
      <c r="M15" s="1">
        <v>1</v>
      </c>
      <c r="N15" s="1">
        <v>1948</v>
      </c>
      <c r="O15" s="3"/>
    </row>
    <row r="16" spans="1:15" ht="11.25">
      <c r="A16" s="7" t="s">
        <v>8</v>
      </c>
      <c r="B16" s="1" t="s">
        <v>56</v>
      </c>
      <c r="C16" s="1">
        <v>2</v>
      </c>
      <c r="D16" s="1" t="s">
        <v>83</v>
      </c>
      <c r="F16" s="7" t="s">
        <v>131</v>
      </c>
      <c r="G16" s="1" t="s">
        <v>122</v>
      </c>
      <c r="H16" s="1">
        <v>2</v>
      </c>
      <c r="I16" s="1" t="s">
        <v>113</v>
      </c>
      <c r="K16" s="1" t="s">
        <v>200</v>
      </c>
      <c r="L16" s="1" t="s">
        <v>133</v>
      </c>
      <c r="M16" s="1">
        <v>1</v>
      </c>
      <c r="N16" s="1">
        <v>1950</v>
      </c>
      <c r="O16" s="3"/>
    </row>
    <row r="17" spans="1:15" ht="11.25">
      <c r="A17" s="7" t="s">
        <v>70</v>
      </c>
      <c r="B17" s="1" t="s">
        <v>56</v>
      </c>
      <c r="C17" s="1">
        <v>2</v>
      </c>
      <c r="D17" s="1" t="s">
        <v>84</v>
      </c>
      <c r="F17" s="7" t="s">
        <v>132</v>
      </c>
      <c r="G17" s="1" t="s">
        <v>122</v>
      </c>
      <c r="H17" s="1">
        <v>2</v>
      </c>
      <c r="I17" s="1" t="s">
        <v>114</v>
      </c>
      <c r="K17" s="1" t="s">
        <v>201</v>
      </c>
      <c r="L17" s="1" t="s">
        <v>133</v>
      </c>
      <c r="M17" s="1">
        <v>1</v>
      </c>
      <c r="N17" s="1">
        <v>1957</v>
      </c>
      <c r="O17" s="3"/>
    </row>
    <row r="18" spans="1:15" ht="11.25">
      <c r="A18" s="7" t="s">
        <v>11</v>
      </c>
      <c r="B18" s="1" t="s">
        <v>57</v>
      </c>
      <c r="C18" s="1">
        <v>2</v>
      </c>
      <c r="D18" s="1" t="s">
        <v>86</v>
      </c>
      <c r="F18" s="7" t="s">
        <v>42</v>
      </c>
      <c r="G18" s="1" t="s">
        <v>133</v>
      </c>
      <c r="H18" s="1">
        <v>2</v>
      </c>
      <c r="I18" s="1" t="s">
        <v>115</v>
      </c>
      <c r="K18" s="1" t="s">
        <v>202</v>
      </c>
      <c r="L18" s="1" t="s">
        <v>133</v>
      </c>
      <c r="M18" s="1">
        <v>1</v>
      </c>
      <c r="N18" s="1">
        <v>1959</v>
      </c>
      <c r="O18" s="3"/>
    </row>
    <row r="19" spans="1:15" ht="11.25">
      <c r="A19" s="7" t="s">
        <v>18</v>
      </c>
      <c r="B19" s="1" t="s">
        <v>57</v>
      </c>
      <c r="C19" s="1">
        <v>2</v>
      </c>
      <c r="D19" s="1" t="s">
        <v>87</v>
      </c>
      <c r="F19" s="7" t="s">
        <v>134</v>
      </c>
      <c r="G19" s="1" t="s">
        <v>122</v>
      </c>
      <c r="H19" s="1">
        <v>2</v>
      </c>
      <c r="I19" s="1" t="s">
        <v>116</v>
      </c>
      <c r="K19" s="1" t="s">
        <v>203</v>
      </c>
      <c r="L19" s="1" t="s">
        <v>133</v>
      </c>
      <c r="M19" s="1">
        <v>1</v>
      </c>
      <c r="N19" s="1">
        <v>1961</v>
      </c>
      <c r="O19" s="3"/>
    </row>
    <row r="20" spans="1:15" ht="11.25">
      <c r="A20" s="7" t="s">
        <v>20</v>
      </c>
      <c r="B20" s="1" t="s">
        <v>57</v>
      </c>
      <c r="C20" s="1">
        <v>2</v>
      </c>
      <c r="D20" s="1" t="s">
        <v>88</v>
      </c>
      <c r="F20" s="7" t="s">
        <v>135</v>
      </c>
      <c r="G20" s="1" t="s">
        <v>122</v>
      </c>
      <c r="H20" s="1">
        <v>2</v>
      </c>
      <c r="I20" s="1" t="s">
        <v>117</v>
      </c>
      <c r="K20" s="1" t="s">
        <v>204</v>
      </c>
      <c r="L20" s="1" t="s">
        <v>133</v>
      </c>
      <c r="M20" s="1">
        <v>1</v>
      </c>
      <c r="N20" s="1">
        <v>1966</v>
      </c>
      <c r="O20" s="3"/>
    </row>
    <row r="21" spans="1:15" ht="11.25">
      <c r="A21" s="7" t="s">
        <v>47</v>
      </c>
      <c r="B21" s="1" t="s">
        <v>59</v>
      </c>
      <c r="C21" s="1">
        <v>2</v>
      </c>
      <c r="D21" s="1" t="s">
        <v>90</v>
      </c>
      <c r="F21" s="7" t="s">
        <v>136</v>
      </c>
      <c r="G21" s="1" t="s">
        <v>122</v>
      </c>
      <c r="H21" s="1">
        <v>2</v>
      </c>
      <c r="I21" s="1" t="s">
        <v>118</v>
      </c>
      <c r="K21" s="7" t="s">
        <v>32</v>
      </c>
      <c r="L21" s="1" t="s">
        <v>205</v>
      </c>
      <c r="M21" s="1">
        <v>1</v>
      </c>
      <c r="N21" s="1">
        <v>1967</v>
      </c>
      <c r="O21" s="3"/>
    </row>
    <row r="22" spans="1:15" ht="11.25">
      <c r="A22" s="7" t="s">
        <v>52</v>
      </c>
      <c r="B22" s="1" t="s">
        <v>66</v>
      </c>
      <c r="C22" s="1">
        <v>3</v>
      </c>
      <c r="D22" s="1" t="s">
        <v>375</v>
      </c>
      <c r="F22" s="7" t="s">
        <v>137</v>
      </c>
      <c r="G22" s="1" t="s">
        <v>122</v>
      </c>
      <c r="H22" s="1">
        <v>2</v>
      </c>
      <c r="I22" s="1" t="s">
        <v>119</v>
      </c>
      <c r="K22" s="7" t="s">
        <v>34</v>
      </c>
      <c r="L22" s="1" t="s">
        <v>133</v>
      </c>
      <c r="M22" s="1">
        <v>1</v>
      </c>
      <c r="N22" s="1">
        <v>1970</v>
      </c>
      <c r="O22" s="3"/>
    </row>
    <row r="23" spans="1:15" ht="11.25">
      <c r="A23" s="7" t="s">
        <v>0</v>
      </c>
      <c r="B23" s="1" t="s">
        <v>54</v>
      </c>
      <c r="C23" s="1">
        <v>1</v>
      </c>
      <c r="D23" s="1">
        <v>1903</v>
      </c>
      <c r="F23" s="7" t="s">
        <v>47</v>
      </c>
      <c r="G23" s="1" t="s">
        <v>133</v>
      </c>
      <c r="H23" s="1">
        <v>2</v>
      </c>
      <c r="I23" s="1" t="s">
        <v>120</v>
      </c>
      <c r="K23" s="1" t="s">
        <v>206</v>
      </c>
      <c r="L23" s="1" t="s">
        <v>133</v>
      </c>
      <c r="M23" s="1">
        <v>1</v>
      </c>
      <c r="N23" s="1">
        <v>1975</v>
      </c>
      <c r="O23" s="3"/>
    </row>
    <row r="24" spans="1:15" ht="11.25">
      <c r="A24" s="7" t="s">
        <v>1</v>
      </c>
      <c r="B24" s="1" t="s">
        <v>54</v>
      </c>
      <c r="C24" s="1">
        <v>1</v>
      </c>
      <c r="D24" s="1">
        <v>1904</v>
      </c>
      <c r="F24" s="1" t="s">
        <v>138</v>
      </c>
      <c r="G24" s="1" t="s">
        <v>122</v>
      </c>
      <c r="H24" s="1">
        <v>1</v>
      </c>
      <c r="I24" s="1">
        <v>1909</v>
      </c>
      <c r="K24" s="1" t="s">
        <v>207</v>
      </c>
      <c r="L24" s="1" t="s">
        <v>133</v>
      </c>
      <c r="M24" s="1">
        <v>1</v>
      </c>
      <c r="N24" s="1">
        <v>1976</v>
      </c>
      <c r="O24" s="3"/>
    </row>
    <row r="25" spans="1:15" ht="11.25">
      <c r="A25" s="7" t="s">
        <v>2</v>
      </c>
      <c r="B25" s="1" t="s">
        <v>54</v>
      </c>
      <c r="C25" s="1">
        <v>1</v>
      </c>
      <c r="D25" s="1">
        <v>1905</v>
      </c>
      <c r="F25" s="1" t="s">
        <v>139</v>
      </c>
      <c r="G25" s="1" t="s">
        <v>122</v>
      </c>
      <c r="H25" s="1">
        <v>1</v>
      </c>
      <c r="I25" s="1">
        <v>1912</v>
      </c>
      <c r="K25" s="7" t="s">
        <v>37</v>
      </c>
      <c r="L25" s="1" t="s">
        <v>205</v>
      </c>
      <c r="M25" s="1">
        <v>1</v>
      </c>
      <c r="N25" s="1">
        <v>1979</v>
      </c>
      <c r="O25" s="3"/>
    </row>
    <row r="26" spans="1:15" ht="11.25">
      <c r="A26" s="7" t="s">
        <v>67</v>
      </c>
      <c r="B26" s="1" t="s">
        <v>54</v>
      </c>
      <c r="C26" s="1">
        <v>1</v>
      </c>
      <c r="D26" s="1">
        <v>1906</v>
      </c>
      <c r="F26" s="1" t="s">
        <v>140</v>
      </c>
      <c r="G26" s="1" t="s">
        <v>122</v>
      </c>
      <c r="H26" s="1">
        <v>1</v>
      </c>
      <c r="I26" s="1">
        <v>1913</v>
      </c>
      <c r="K26" s="1" t="s">
        <v>208</v>
      </c>
      <c r="L26" s="1" t="s">
        <v>133</v>
      </c>
      <c r="M26" s="1">
        <v>1</v>
      </c>
      <c r="N26" s="1">
        <v>1980</v>
      </c>
      <c r="O26" s="3"/>
    </row>
    <row r="27" spans="1:15" ht="11.25">
      <c r="A27" s="7" t="s">
        <v>4</v>
      </c>
      <c r="B27" s="1" t="s">
        <v>54</v>
      </c>
      <c r="C27" s="1">
        <v>1</v>
      </c>
      <c r="D27" s="1">
        <v>1910</v>
      </c>
      <c r="F27" s="1" t="s">
        <v>141</v>
      </c>
      <c r="G27" s="1" t="s">
        <v>122</v>
      </c>
      <c r="H27" s="1">
        <v>1</v>
      </c>
      <c r="I27" s="1">
        <v>1914</v>
      </c>
      <c r="K27" s="1" t="s">
        <v>209</v>
      </c>
      <c r="L27" s="1" t="s">
        <v>133</v>
      </c>
      <c r="M27" s="1">
        <v>1</v>
      </c>
      <c r="N27" s="1">
        <v>1982</v>
      </c>
      <c r="O27" s="3"/>
    </row>
    <row r="28" spans="1:15" ht="11.25">
      <c r="A28" s="7" t="s">
        <v>5</v>
      </c>
      <c r="B28" s="1" t="s">
        <v>54</v>
      </c>
      <c r="C28" s="1">
        <v>1</v>
      </c>
      <c r="D28" s="1">
        <v>1911</v>
      </c>
      <c r="F28" s="1" t="s">
        <v>142</v>
      </c>
      <c r="G28" s="1" t="s">
        <v>122</v>
      </c>
      <c r="H28" s="1">
        <v>1</v>
      </c>
      <c r="I28" s="1">
        <v>1920</v>
      </c>
      <c r="K28" s="1" t="s">
        <v>210</v>
      </c>
      <c r="L28" s="1" t="s">
        <v>133</v>
      </c>
      <c r="M28" s="1">
        <v>1</v>
      </c>
      <c r="N28" s="1">
        <v>1986</v>
      </c>
      <c r="O28" s="3"/>
    </row>
    <row r="29" spans="1:15" ht="11.25">
      <c r="A29" s="7" t="s">
        <v>10</v>
      </c>
      <c r="B29" s="1" t="s">
        <v>54</v>
      </c>
      <c r="C29" s="1">
        <v>1</v>
      </c>
      <c r="D29" s="1">
        <v>1923</v>
      </c>
      <c r="F29" s="1" t="s">
        <v>143</v>
      </c>
      <c r="G29" s="1" t="s">
        <v>122</v>
      </c>
      <c r="H29" s="1">
        <v>1</v>
      </c>
      <c r="I29" s="1">
        <v>1924</v>
      </c>
      <c r="K29" s="1" t="s">
        <v>211</v>
      </c>
      <c r="L29" s="1" t="s">
        <v>180</v>
      </c>
      <c r="M29" s="1">
        <v>1</v>
      </c>
      <c r="N29" s="1">
        <v>1987</v>
      </c>
      <c r="O29" s="3"/>
    </row>
    <row r="30" spans="1:15" ht="11.25">
      <c r="A30" s="7" t="s">
        <v>16</v>
      </c>
      <c r="B30" s="1" t="s">
        <v>54</v>
      </c>
      <c r="C30" s="1">
        <v>1</v>
      </c>
      <c r="D30" s="1">
        <v>1933</v>
      </c>
      <c r="F30" s="1" t="s">
        <v>144</v>
      </c>
      <c r="G30" s="1" t="s">
        <v>122</v>
      </c>
      <c r="H30" s="1">
        <v>1</v>
      </c>
      <c r="I30" s="1">
        <v>1930</v>
      </c>
      <c r="K30" s="1" t="s">
        <v>212</v>
      </c>
      <c r="L30" s="1" t="s">
        <v>163</v>
      </c>
      <c r="M30" s="1">
        <v>1</v>
      </c>
      <c r="N30" s="1">
        <v>1988</v>
      </c>
      <c r="O30" s="3"/>
    </row>
    <row r="31" spans="1:15" ht="11.25">
      <c r="A31" s="7" t="s">
        <v>71</v>
      </c>
      <c r="B31" s="1" t="s">
        <v>54</v>
      </c>
      <c r="C31" s="1">
        <v>1</v>
      </c>
      <c r="D31" s="1">
        <v>1937</v>
      </c>
      <c r="F31" s="1" t="s">
        <v>145</v>
      </c>
      <c r="G31" s="1" t="s">
        <v>122</v>
      </c>
      <c r="H31" s="1">
        <v>1</v>
      </c>
      <c r="I31" s="1">
        <v>1931</v>
      </c>
      <c r="K31" s="1" t="s">
        <v>213</v>
      </c>
      <c r="L31" s="1" t="s">
        <v>133</v>
      </c>
      <c r="M31" s="1">
        <v>1</v>
      </c>
      <c r="N31" s="1">
        <v>1991</v>
      </c>
      <c r="O31" s="3"/>
    </row>
    <row r="32" spans="1:15" ht="11.25">
      <c r="A32" s="7" t="s">
        <v>19</v>
      </c>
      <c r="B32" s="1" t="s">
        <v>54</v>
      </c>
      <c r="C32" s="1">
        <v>1</v>
      </c>
      <c r="D32" s="1">
        <v>1947</v>
      </c>
      <c r="F32" s="1" t="s">
        <v>146</v>
      </c>
      <c r="G32" s="1" t="s">
        <v>122</v>
      </c>
      <c r="H32" s="1">
        <v>1</v>
      </c>
      <c r="I32" s="1">
        <v>1932</v>
      </c>
      <c r="K32" s="1" t="s">
        <v>214</v>
      </c>
      <c r="L32" s="1" t="s">
        <v>133</v>
      </c>
      <c r="M32" s="1">
        <v>1</v>
      </c>
      <c r="N32" s="1">
        <v>1998</v>
      </c>
      <c r="O32" s="3"/>
    </row>
    <row r="33" spans="1:15" ht="11.25">
      <c r="A33" s="7" t="s">
        <v>24</v>
      </c>
      <c r="B33" s="1" t="s">
        <v>54</v>
      </c>
      <c r="C33" s="1">
        <v>1</v>
      </c>
      <c r="D33" s="1">
        <v>1956</v>
      </c>
      <c r="F33" s="1" t="s">
        <v>147</v>
      </c>
      <c r="G33" s="1" t="s">
        <v>122</v>
      </c>
      <c r="H33" s="1">
        <v>1</v>
      </c>
      <c r="I33" s="1">
        <v>1934</v>
      </c>
      <c r="K33" s="1" t="s">
        <v>215</v>
      </c>
      <c r="L33" s="1" t="s">
        <v>133</v>
      </c>
      <c r="M33" s="1">
        <v>1</v>
      </c>
      <c r="N33" s="1">
        <v>2001</v>
      </c>
      <c r="O33" s="3"/>
    </row>
    <row r="34" spans="1:15" ht="11.25">
      <c r="A34" s="7" t="s">
        <v>30</v>
      </c>
      <c r="B34" s="1" t="s">
        <v>54</v>
      </c>
      <c r="C34" s="1">
        <v>1</v>
      </c>
      <c r="D34" s="1">
        <v>1966</v>
      </c>
      <c r="F34" s="1" t="s">
        <v>148</v>
      </c>
      <c r="G34" s="1" t="s">
        <v>122</v>
      </c>
      <c r="H34" s="1">
        <v>1</v>
      </c>
      <c r="I34" s="1">
        <v>1935</v>
      </c>
      <c r="K34" s="1" t="s">
        <v>216</v>
      </c>
      <c r="L34" s="1" t="s">
        <v>133</v>
      </c>
      <c r="M34" s="1">
        <v>1</v>
      </c>
      <c r="N34" s="1">
        <v>2002</v>
      </c>
      <c r="O34" s="3"/>
    </row>
    <row r="35" spans="1:15" ht="11.25">
      <c r="A35" s="7" t="s">
        <v>31</v>
      </c>
      <c r="B35" s="1" t="s">
        <v>54</v>
      </c>
      <c r="C35" s="1">
        <v>1</v>
      </c>
      <c r="D35" s="1">
        <v>1967</v>
      </c>
      <c r="F35" s="7" t="s">
        <v>22</v>
      </c>
      <c r="G35" s="1" t="s">
        <v>149</v>
      </c>
      <c r="H35" s="1">
        <v>1</v>
      </c>
      <c r="I35" s="1">
        <v>1950</v>
      </c>
      <c r="K35" s="1" t="s">
        <v>217</v>
      </c>
      <c r="L35" s="1" t="s">
        <v>133</v>
      </c>
      <c r="M35" s="1">
        <v>1</v>
      </c>
      <c r="N35" s="1">
        <v>2009</v>
      </c>
      <c r="O35" s="3"/>
    </row>
    <row r="36" spans="1:15" ht="11.25">
      <c r="A36" s="7" t="s">
        <v>68</v>
      </c>
      <c r="B36" s="1" t="s">
        <v>55</v>
      </c>
      <c r="C36" s="1">
        <v>1</v>
      </c>
      <c r="D36" s="1">
        <v>1909</v>
      </c>
      <c r="F36" s="1" t="s">
        <v>150</v>
      </c>
      <c r="G36" s="1" t="s">
        <v>149</v>
      </c>
      <c r="H36" s="1">
        <v>1</v>
      </c>
      <c r="I36" s="1">
        <v>1954</v>
      </c>
      <c r="K36" s="1" t="s">
        <v>218</v>
      </c>
      <c r="L36" s="1" t="s">
        <v>133</v>
      </c>
      <c r="M36" s="1">
        <v>1</v>
      </c>
      <c r="N36" s="1">
        <v>2011</v>
      </c>
      <c r="O36" s="3"/>
    </row>
    <row r="37" spans="1:15" ht="11.25">
      <c r="A37" s="7" t="s">
        <v>26</v>
      </c>
      <c r="B37" s="1" t="s">
        <v>55</v>
      </c>
      <c r="C37" s="1">
        <v>1</v>
      </c>
      <c r="D37" s="1">
        <v>1958</v>
      </c>
      <c r="F37" s="7" t="s">
        <v>28</v>
      </c>
      <c r="G37" s="1" t="s">
        <v>122</v>
      </c>
      <c r="H37" s="1">
        <v>1</v>
      </c>
      <c r="I37" s="1">
        <v>1957</v>
      </c>
      <c r="K37" s="1" t="s">
        <v>219</v>
      </c>
      <c r="L37" s="1" t="s">
        <v>126</v>
      </c>
      <c r="M37" s="1">
        <v>1</v>
      </c>
      <c r="N37" s="1">
        <v>1955</v>
      </c>
      <c r="O37" s="3"/>
    </row>
    <row r="38" spans="1:15" ht="11.25">
      <c r="A38" s="7" t="s">
        <v>49</v>
      </c>
      <c r="B38" s="1" t="s">
        <v>55</v>
      </c>
      <c r="C38" s="1">
        <v>1</v>
      </c>
      <c r="D38" s="1">
        <v>2010</v>
      </c>
      <c r="F38" s="1" t="s">
        <v>151</v>
      </c>
      <c r="G38" s="1" t="s">
        <v>122</v>
      </c>
      <c r="H38" s="1">
        <v>1</v>
      </c>
      <c r="I38" s="1">
        <v>1958</v>
      </c>
      <c r="K38" s="1" t="s">
        <v>220</v>
      </c>
      <c r="L38" s="1" t="s">
        <v>126</v>
      </c>
      <c r="M38" s="1">
        <v>1</v>
      </c>
      <c r="N38" s="1">
        <v>1958</v>
      </c>
      <c r="O38" s="3"/>
    </row>
    <row r="39" spans="1:15" ht="11.25">
      <c r="A39" s="7" t="s">
        <v>6</v>
      </c>
      <c r="B39" s="1" t="s">
        <v>56</v>
      </c>
      <c r="C39" s="1">
        <v>1</v>
      </c>
      <c r="D39" s="1">
        <v>1912</v>
      </c>
      <c r="F39" s="1" t="s">
        <v>152</v>
      </c>
      <c r="G39" s="1" t="s">
        <v>122</v>
      </c>
      <c r="H39" s="1">
        <v>1</v>
      </c>
      <c r="I39" s="1">
        <v>1961</v>
      </c>
      <c r="K39" s="7" t="s">
        <v>25</v>
      </c>
      <c r="L39" s="1" t="s">
        <v>126</v>
      </c>
      <c r="M39" s="1">
        <v>1</v>
      </c>
      <c r="N39" s="1">
        <v>1963</v>
      </c>
      <c r="O39" s="3"/>
    </row>
    <row r="40" spans="1:15" ht="11.25">
      <c r="A40" s="7" t="s">
        <v>9</v>
      </c>
      <c r="B40" s="1" t="s">
        <v>56</v>
      </c>
      <c r="C40" s="1">
        <v>1</v>
      </c>
      <c r="D40" s="1">
        <v>1921</v>
      </c>
      <c r="F40" s="1" t="s">
        <v>153</v>
      </c>
      <c r="G40" s="1" t="s">
        <v>122</v>
      </c>
      <c r="H40" s="1">
        <v>1</v>
      </c>
      <c r="I40" s="1">
        <v>1965</v>
      </c>
      <c r="K40" s="1" t="s">
        <v>221</v>
      </c>
      <c r="L40" s="1" t="s">
        <v>126</v>
      </c>
      <c r="M40" s="1">
        <v>1</v>
      </c>
      <c r="N40" s="1">
        <v>1964</v>
      </c>
      <c r="O40" s="3"/>
    </row>
    <row r="41" spans="1:15" ht="11.25">
      <c r="A41" s="7" t="s">
        <v>12</v>
      </c>
      <c r="B41" s="1" t="s">
        <v>56</v>
      </c>
      <c r="C41" s="1">
        <v>1</v>
      </c>
      <c r="D41" s="1">
        <v>1926</v>
      </c>
      <c r="F41" s="1" t="s">
        <v>154</v>
      </c>
      <c r="G41" s="1" t="s">
        <v>122</v>
      </c>
      <c r="H41" s="1">
        <v>1</v>
      </c>
      <c r="I41" s="1">
        <v>1966</v>
      </c>
      <c r="K41" s="7" t="s">
        <v>31</v>
      </c>
      <c r="L41" s="1" t="s">
        <v>126</v>
      </c>
      <c r="M41" s="1">
        <v>1</v>
      </c>
      <c r="N41" s="1">
        <v>1969</v>
      </c>
      <c r="O41" s="3"/>
    </row>
    <row r="42" spans="1:15" ht="11.25">
      <c r="A42" s="7" t="s">
        <v>14</v>
      </c>
      <c r="B42" s="1" t="s">
        <v>56</v>
      </c>
      <c r="C42" s="1">
        <v>1</v>
      </c>
      <c r="D42" s="1">
        <v>1929</v>
      </c>
      <c r="F42" s="1" t="s">
        <v>155</v>
      </c>
      <c r="G42" s="1" t="s">
        <v>156</v>
      </c>
      <c r="H42" s="1">
        <v>1</v>
      </c>
      <c r="I42" s="1">
        <v>1971</v>
      </c>
      <c r="K42" s="1" t="s">
        <v>222</v>
      </c>
      <c r="L42" s="1" t="s">
        <v>126</v>
      </c>
      <c r="M42" s="1">
        <v>1</v>
      </c>
      <c r="N42" s="1">
        <v>1984</v>
      </c>
      <c r="O42" s="3"/>
    </row>
    <row r="43" spans="1:15" ht="11.25">
      <c r="A43" s="7" t="s">
        <v>17</v>
      </c>
      <c r="B43" s="1" t="s">
        <v>56</v>
      </c>
      <c r="C43" s="1">
        <v>1</v>
      </c>
      <c r="D43" s="1">
        <v>1935</v>
      </c>
      <c r="F43" s="1" t="s">
        <v>157</v>
      </c>
      <c r="G43" s="1" t="s">
        <v>122</v>
      </c>
      <c r="H43" s="1">
        <v>1</v>
      </c>
      <c r="I43" s="1">
        <v>1975</v>
      </c>
      <c r="K43" s="1" t="s">
        <v>223</v>
      </c>
      <c r="L43" s="1" t="s">
        <v>126</v>
      </c>
      <c r="M43" s="1">
        <v>1</v>
      </c>
      <c r="N43" s="1">
        <v>1995</v>
      </c>
      <c r="O43" s="3"/>
    </row>
    <row r="44" spans="1:15" ht="11.25">
      <c r="A44" s="7" t="s">
        <v>35</v>
      </c>
      <c r="B44" s="1" t="s">
        <v>56</v>
      </c>
      <c r="C44" s="1">
        <v>1</v>
      </c>
      <c r="D44" s="1">
        <v>1976</v>
      </c>
      <c r="F44" s="1" t="s">
        <v>158</v>
      </c>
      <c r="G44" s="1" t="s">
        <v>123</v>
      </c>
      <c r="H44" s="1">
        <v>1</v>
      </c>
      <c r="I44" s="1">
        <v>1977</v>
      </c>
      <c r="K44" s="1" t="s">
        <v>224</v>
      </c>
      <c r="L44" s="1" t="s">
        <v>123</v>
      </c>
      <c r="M44" s="1">
        <v>1</v>
      </c>
      <c r="N44" s="1">
        <v>1947</v>
      </c>
      <c r="O44" s="3"/>
    </row>
    <row r="45" spans="1:15" ht="11.25">
      <c r="A45" s="7" t="s">
        <v>28</v>
      </c>
      <c r="B45" s="1" t="s">
        <v>57</v>
      </c>
      <c r="C45" s="1">
        <v>1</v>
      </c>
      <c r="D45" s="1">
        <v>1960</v>
      </c>
      <c r="F45" s="1" t="s">
        <v>159</v>
      </c>
      <c r="G45" s="1" t="s">
        <v>123</v>
      </c>
      <c r="H45" s="1">
        <v>1</v>
      </c>
      <c r="I45" s="1">
        <v>1978</v>
      </c>
      <c r="K45" s="1" t="s">
        <v>225</v>
      </c>
      <c r="L45" s="1" t="s">
        <v>123</v>
      </c>
      <c r="M45" s="1">
        <v>1</v>
      </c>
      <c r="N45" s="1">
        <v>1960</v>
      </c>
      <c r="O45" s="3"/>
    </row>
    <row r="46" spans="1:15" ht="11.25">
      <c r="A46" s="7" t="s">
        <v>29</v>
      </c>
      <c r="B46" s="1" t="s">
        <v>57</v>
      </c>
      <c r="C46" s="1">
        <v>1</v>
      </c>
      <c r="D46" s="1">
        <v>1965</v>
      </c>
      <c r="F46" s="7" t="s">
        <v>160</v>
      </c>
      <c r="G46" s="1" t="s">
        <v>122</v>
      </c>
      <c r="H46" s="1">
        <v>1</v>
      </c>
      <c r="I46" s="1">
        <v>1981</v>
      </c>
      <c r="K46" s="7" t="s">
        <v>33</v>
      </c>
      <c r="L46" s="1" t="s">
        <v>123</v>
      </c>
      <c r="M46" s="1">
        <v>1</v>
      </c>
      <c r="N46" s="1">
        <v>1973</v>
      </c>
      <c r="O46" s="3"/>
    </row>
    <row r="47" spans="1:15" ht="11.25">
      <c r="A47" s="7" t="s">
        <v>45</v>
      </c>
      <c r="B47" s="1" t="s">
        <v>57</v>
      </c>
      <c r="C47" s="1">
        <v>1</v>
      </c>
      <c r="D47" s="1">
        <v>1998</v>
      </c>
      <c r="F47" s="1" t="s">
        <v>161</v>
      </c>
      <c r="G47" s="1" t="s">
        <v>122</v>
      </c>
      <c r="H47" s="1">
        <v>1</v>
      </c>
      <c r="I47" s="1">
        <v>1984</v>
      </c>
      <c r="K47" s="1" t="s">
        <v>226</v>
      </c>
      <c r="L47" s="1" t="s">
        <v>123</v>
      </c>
      <c r="M47" s="1">
        <v>1</v>
      </c>
      <c r="N47" s="1">
        <v>1971</v>
      </c>
      <c r="O47" s="3"/>
    </row>
    <row r="48" spans="1:15" ht="11.25">
      <c r="A48" s="7" t="s">
        <v>53</v>
      </c>
      <c r="B48" s="1" t="s">
        <v>57</v>
      </c>
      <c r="C48" s="1">
        <v>1</v>
      </c>
      <c r="D48" s="1">
        <v>2014</v>
      </c>
      <c r="F48" s="1" t="s">
        <v>162</v>
      </c>
      <c r="G48" s="1" t="s">
        <v>122</v>
      </c>
      <c r="H48" s="1">
        <v>1</v>
      </c>
      <c r="I48" s="1">
        <v>1986</v>
      </c>
      <c r="K48" s="1" t="s">
        <v>227</v>
      </c>
      <c r="L48" s="1" t="s">
        <v>123</v>
      </c>
      <c r="M48" s="1">
        <v>1</v>
      </c>
      <c r="N48" s="1">
        <v>1977</v>
      </c>
      <c r="O48" s="3"/>
    </row>
    <row r="49" spans="1:15" ht="11.25">
      <c r="A49" s="7" t="s">
        <v>21</v>
      </c>
      <c r="B49" s="1" t="s">
        <v>58</v>
      </c>
      <c r="C49" s="1">
        <v>1</v>
      </c>
      <c r="D49" s="1">
        <v>1950</v>
      </c>
      <c r="F49" s="7" t="s">
        <v>40</v>
      </c>
      <c r="G49" s="1" t="s">
        <v>163</v>
      </c>
      <c r="H49" s="1">
        <v>1</v>
      </c>
      <c r="I49" s="1">
        <v>1987</v>
      </c>
      <c r="K49" s="1" t="s">
        <v>228</v>
      </c>
      <c r="L49" s="1" t="s">
        <v>122</v>
      </c>
      <c r="M49" s="1">
        <v>1</v>
      </c>
      <c r="N49" s="1">
        <v>1956</v>
      </c>
      <c r="O49" s="3"/>
    </row>
    <row r="50" spans="1:15" ht="11.25">
      <c r="A50" s="7" t="s">
        <v>22</v>
      </c>
      <c r="B50" s="1" t="s">
        <v>58</v>
      </c>
      <c r="C50" s="1">
        <v>1</v>
      </c>
      <c r="D50" s="1">
        <v>1951</v>
      </c>
      <c r="F50" s="1" t="s">
        <v>164</v>
      </c>
      <c r="G50" s="1" t="s">
        <v>165</v>
      </c>
      <c r="H50" s="1">
        <v>1</v>
      </c>
      <c r="I50" s="1">
        <v>1988</v>
      </c>
      <c r="K50" s="7" t="s">
        <v>29</v>
      </c>
      <c r="L50" s="1" t="s">
        <v>122</v>
      </c>
      <c r="M50" s="1">
        <v>1</v>
      </c>
      <c r="N50" s="1">
        <v>1968</v>
      </c>
      <c r="O50" s="3"/>
    </row>
    <row r="51" spans="1:15" ht="11.25">
      <c r="A51" s="7" t="s">
        <v>27</v>
      </c>
      <c r="B51" s="1" t="s">
        <v>59</v>
      </c>
      <c r="C51" s="1">
        <v>1</v>
      </c>
      <c r="D51" s="1">
        <v>1959</v>
      </c>
      <c r="F51" s="7" t="s">
        <v>38</v>
      </c>
      <c r="G51" s="1" t="s">
        <v>126</v>
      </c>
      <c r="H51" s="1">
        <v>1</v>
      </c>
      <c r="I51" s="1">
        <v>1989</v>
      </c>
      <c r="K51" s="7" t="s">
        <v>160</v>
      </c>
      <c r="L51" s="1" t="s">
        <v>122</v>
      </c>
      <c r="M51" s="1">
        <v>1</v>
      </c>
      <c r="N51" s="1">
        <v>1981</v>
      </c>
      <c r="O51" s="3"/>
    </row>
    <row r="52" spans="1:15" ht="11.25">
      <c r="A52" s="7" t="s">
        <v>34</v>
      </c>
      <c r="B52" s="1" t="s">
        <v>59</v>
      </c>
      <c r="C52" s="1">
        <v>1</v>
      </c>
      <c r="D52" s="1">
        <v>1973</v>
      </c>
      <c r="F52" s="1" t="s">
        <v>166</v>
      </c>
      <c r="G52" s="1" t="s">
        <v>122</v>
      </c>
      <c r="H52" s="1">
        <v>1</v>
      </c>
      <c r="I52" s="1">
        <v>1990</v>
      </c>
      <c r="K52" s="1" t="s">
        <v>229</v>
      </c>
      <c r="L52" s="1" t="s">
        <v>122</v>
      </c>
      <c r="M52" s="1">
        <v>1</v>
      </c>
      <c r="N52" s="1">
        <v>1990</v>
      </c>
      <c r="O52" s="3"/>
    </row>
    <row r="53" spans="1:15" ht="11.25">
      <c r="A53" s="7" t="s">
        <v>41</v>
      </c>
      <c r="B53" s="1" t="s">
        <v>59</v>
      </c>
      <c r="C53" s="1">
        <v>1</v>
      </c>
      <c r="D53" s="1">
        <v>1988</v>
      </c>
      <c r="F53" s="1" t="s">
        <v>167</v>
      </c>
      <c r="G53" s="1" t="s">
        <v>122</v>
      </c>
      <c r="H53" s="1">
        <v>1</v>
      </c>
      <c r="I53" s="1">
        <v>1991</v>
      </c>
      <c r="K53" s="1" t="s">
        <v>230</v>
      </c>
      <c r="L53" s="1" t="s">
        <v>231</v>
      </c>
      <c r="M53" s="1">
        <v>1</v>
      </c>
      <c r="N53" s="1">
        <v>2006</v>
      </c>
      <c r="O53" s="3"/>
    </row>
    <row r="54" spans="1:15" ht="11.25">
      <c r="A54" s="7" t="s">
        <v>46</v>
      </c>
      <c r="B54" s="1" t="s">
        <v>59</v>
      </c>
      <c r="C54" s="1">
        <v>1</v>
      </c>
      <c r="D54" s="1">
        <v>2006</v>
      </c>
      <c r="F54" s="1" t="s">
        <v>168</v>
      </c>
      <c r="G54" s="1" t="s">
        <v>169</v>
      </c>
      <c r="H54" s="1">
        <v>1</v>
      </c>
      <c r="I54" s="1">
        <v>1994</v>
      </c>
      <c r="K54" s="7" t="s">
        <v>53</v>
      </c>
      <c r="L54" s="1" t="s">
        <v>122</v>
      </c>
      <c r="M54" s="1">
        <v>1</v>
      </c>
      <c r="N54" s="1">
        <v>2010</v>
      </c>
      <c r="O54" s="3"/>
    </row>
    <row r="55" spans="1:15" ht="11.25">
      <c r="A55" s="7" t="s">
        <v>48</v>
      </c>
      <c r="B55" s="1" t="s">
        <v>59</v>
      </c>
      <c r="C55" s="1">
        <v>1</v>
      </c>
      <c r="D55" s="1">
        <v>2008</v>
      </c>
      <c r="F55" s="7" t="s">
        <v>170</v>
      </c>
      <c r="G55" s="1" t="s">
        <v>149</v>
      </c>
      <c r="H55" s="1">
        <v>1</v>
      </c>
      <c r="I55" s="1">
        <v>1995</v>
      </c>
      <c r="K55" s="1" t="s">
        <v>232</v>
      </c>
      <c r="L55" s="1" t="s">
        <v>61</v>
      </c>
      <c r="M55" s="1">
        <v>1</v>
      </c>
      <c r="N55" s="1">
        <v>2013</v>
      </c>
      <c r="O55" s="3"/>
    </row>
    <row r="56" spans="1:15" ht="11.25">
      <c r="A56" s="7" t="s">
        <v>32</v>
      </c>
      <c r="B56" s="1" t="s">
        <v>60</v>
      </c>
      <c r="C56" s="1">
        <v>1</v>
      </c>
      <c r="D56" s="1">
        <v>1968</v>
      </c>
      <c r="F56" s="1" t="s">
        <v>171</v>
      </c>
      <c r="G56" s="1" t="s">
        <v>169</v>
      </c>
      <c r="H56" s="1">
        <v>1</v>
      </c>
      <c r="I56" s="1">
        <v>1996</v>
      </c>
      <c r="K56" s="1" t="s">
        <v>233</v>
      </c>
      <c r="L56" s="1" t="s">
        <v>122</v>
      </c>
      <c r="M56" s="1">
        <v>1</v>
      </c>
      <c r="N56" s="1">
        <v>2015</v>
      </c>
      <c r="O56" s="3"/>
    </row>
    <row r="57" spans="1:15" ht="11.25">
      <c r="A57" s="7" t="s">
        <v>37</v>
      </c>
      <c r="B57" s="1" t="s">
        <v>60</v>
      </c>
      <c r="C57" s="1">
        <v>1</v>
      </c>
      <c r="D57" s="1">
        <v>1980</v>
      </c>
      <c r="F57" s="7" t="s">
        <v>45</v>
      </c>
      <c r="G57" s="1" t="s">
        <v>122</v>
      </c>
      <c r="H57" s="1">
        <v>1</v>
      </c>
      <c r="I57" s="1">
        <v>1998</v>
      </c>
      <c r="K57" s="11" t="str">
        <f>A60</f>
        <v>Jan Ullrich</v>
      </c>
      <c r="L57" s="6" t="str">
        <f>B60</f>
        <v>GER</v>
      </c>
      <c r="M57" s="6">
        <v>1</v>
      </c>
      <c r="N57" s="6">
        <v>1999</v>
      </c>
      <c r="O57" s="3"/>
    </row>
    <row r="58" spans="1:15" ht="11.25">
      <c r="A58" s="7" t="s">
        <v>40</v>
      </c>
      <c r="B58" s="1" t="s">
        <v>62</v>
      </c>
      <c r="C58" s="1">
        <v>1</v>
      </c>
      <c r="D58" s="1">
        <v>1987</v>
      </c>
      <c r="F58" s="1" t="s">
        <v>172</v>
      </c>
      <c r="G58" s="1" t="s">
        <v>122</v>
      </c>
      <c r="H58" s="1">
        <v>1</v>
      </c>
      <c r="I58" s="1">
        <v>2000</v>
      </c>
      <c r="K58" s="6" t="s">
        <v>179</v>
      </c>
      <c r="L58" s="6" t="s">
        <v>180</v>
      </c>
      <c r="M58" s="6">
        <v>1</v>
      </c>
      <c r="N58" s="6">
        <v>2016</v>
      </c>
      <c r="O58" s="3"/>
    </row>
    <row r="59" spans="1:15" ht="11.25">
      <c r="A59" s="7" t="s">
        <v>43</v>
      </c>
      <c r="B59" s="1" t="s">
        <v>63</v>
      </c>
      <c r="C59" s="1">
        <v>1</v>
      </c>
      <c r="D59" s="1">
        <v>1996</v>
      </c>
      <c r="F59" s="1" t="s">
        <v>173</v>
      </c>
      <c r="G59" s="1" t="s">
        <v>122</v>
      </c>
      <c r="H59" s="1">
        <v>1</v>
      </c>
      <c r="I59" s="1">
        <v>2004</v>
      </c>
      <c r="K59" s="6" t="s">
        <v>243</v>
      </c>
      <c r="L59" s="6" t="s">
        <v>122</v>
      </c>
      <c r="M59" s="6">
        <v>1</v>
      </c>
      <c r="N59" s="6">
        <v>2022</v>
      </c>
      <c r="O59" s="3"/>
    </row>
    <row r="60" spans="1:15" ht="11.25">
      <c r="A60" s="7" t="s">
        <v>44</v>
      </c>
      <c r="B60" s="1" t="s">
        <v>64</v>
      </c>
      <c r="C60" s="1">
        <v>1</v>
      </c>
      <c r="D60" s="1">
        <v>1997</v>
      </c>
      <c r="F60" s="1" t="s">
        <v>174</v>
      </c>
      <c r="G60" s="1" t="s">
        <v>122</v>
      </c>
      <c r="H60" s="1">
        <v>1</v>
      </c>
      <c r="I60" s="1">
        <v>2007</v>
      </c>
      <c r="K60" s="6" t="s">
        <v>244</v>
      </c>
      <c r="L60" s="6" t="s">
        <v>122</v>
      </c>
      <c r="M60" s="6">
        <v>1</v>
      </c>
      <c r="N60" s="6">
        <v>2023</v>
      </c>
      <c r="O60" s="3"/>
    </row>
    <row r="61" spans="1:15" ht="11.25">
      <c r="A61" s="7" t="s">
        <v>50</v>
      </c>
      <c r="B61" s="1" t="s">
        <v>65</v>
      </c>
      <c r="C61" s="1">
        <v>1</v>
      </c>
      <c r="D61" s="1">
        <v>2011</v>
      </c>
      <c r="F61" s="7" t="s">
        <v>175</v>
      </c>
      <c r="G61" s="1" t="s">
        <v>169</v>
      </c>
      <c r="H61" s="1">
        <v>1</v>
      </c>
      <c r="I61" s="1">
        <v>2009</v>
      </c>
      <c r="K61" s="6" t="s">
        <v>245</v>
      </c>
      <c r="L61" s="6" t="s">
        <v>122</v>
      </c>
      <c r="M61" s="6">
        <v>1</v>
      </c>
      <c r="N61" s="6">
        <v>2024</v>
      </c>
      <c r="O61" s="3"/>
    </row>
    <row r="62" spans="1:15" ht="11.25">
      <c r="A62" s="7" t="s">
        <v>51</v>
      </c>
      <c r="B62" s="1" t="s">
        <v>66</v>
      </c>
      <c r="C62" s="1">
        <v>1</v>
      </c>
      <c r="D62" s="1">
        <v>2012</v>
      </c>
      <c r="F62" s="1" t="s">
        <v>176</v>
      </c>
      <c r="G62" s="1" t="s">
        <v>122</v>
      </c>
      <c r="H62" s="1">
        <v>1</v>
      </c>
      <c r="I62" s="1">
        <v>2011</v>
      </c>
      <c r="K62" s="6" t="s">
        <v>246</v>
      </c>
      <c r="L62" s="6" t="s">
        <v>122</v>
      </c>
      <c r="M62" s="6">
        <v>1</v>
      </c>
      <c r="N62" s="6">
        <v>2025</v>
      </c>
      <c r="O62" s="3"/>
    </row>
    <row r="63" spans="1:15" ht="11.25">
      <c r="A63" s="8" t="s">
        <v>240</v>
      </c>
      <c r="B63" s="6" t="s">
        <v>57</v>
      </c>
      <c r="C63" s="6">
        <v>1</v>
      </c>
      <c r="D63" s="6">
        <v>2020</v>
      </c>
      <c r="F63" s="1" t="s">
        <v>177</v>
      </c>
      <c r="G63" s="1" t="s">
        <v>178</v>
      </c>
      <c r="H63" s="1">
        <v>1</v>
      </c>
      <c r="I63" s="1">
        <v>2012</v>
      </c>
      <c r="K63" s="6" t="s">
        <v>247</v>
      </c>
      <c r="L63" s="6" t="s">
        <v>122</v>
      </c>
      <c r="M63" s="6">
        <v>1</v>
      </c>
      <c r="N63" s="6">
        <v>2026</v>
      </c>
      <c r="O63" s="3"/>
    </row>
    <row r="64" spans="1:15" ht="11.25">
      <c r="A64" s="6" t="s">
        <v>241</v>
      </c>
      <c r="B64" s="6" t="s">
        <v>57</v>
      </c>
      <c r="C64" s="6">
        <v>1</v>
      </c>
      <c r="D64" s="6">
        <v>2021</v>
      </c>
      <c r="F64" s="7" t="s">
        <v>53</v>
      </c>
      <c r="G64" s="1" t="s">
        <v>122</v>
      </c>
      <c r="H64" s="1">
        <v>2</v>
      </c>
      <c r="I64" s="1" t="s">
        <v>315</v>
      </c>
      <c r="K64" s="6" t="s">
        <v>248</v>
      </c>
      <c r="L64" s="6" t="s">
        <v>122</v>
      </c>
      <c r="M64" s="6">
        <v>1</v>
      </c>
      <c r="N64" s="6">
        <v>2027</v>
      </c>
      <c r="O64" s="3"/>
    </row>
    <row r="65" spans="1:15" ht="11.25">
      <c r="A65" s="6" t="s">
        <v>242</v>
      </c>
      <c r="B65" s="6" t="s">
        <v>57</v>
      </c>
      <c r="C65" s="6">
        <v>1</v>
      </c>
      <c r="D65" s="6">
        <v>2022</v>
      </c>
      <c r="F65" s="1" t="s">
        <v>179</v>
      </c>
      <c r="G65" s="1" t="s">
        <v>180</v>
      </c>
      <c r="H65" s="1">
        <v>1</v>
      </c>
      <c r="I65" s="1">
        <v>2014</v>
      </c>
      <c r="K65" s="6" t="s">
        <v>249</v>
      </c>
      <c r="L65" s="6" t="s">
        <v>122</v>
      </c>
      <c r="M65" s="6">
        <v>1</v>
      </c>
      <c r="N65" s="6">
        <v>2028</v>
      </c>
      <c r="O65" s="3"/>
    </row>
    <row r="66" spans="1:15" ht="11.25">
      <c r="A66" s="2" t="s">
        <v>239</v>
      </c>
      <c r="O66" s="3"/>
    </row>
    <row r="67" spans="1:15" ht="11.25">
      <c r="A67" s="5"/>
      <c r="B67" s="5"/>
      <c r="C67" s="5" t="s">
        <v>251</v>
      </c>
      <c r="D67" s="5" t="s">
        <v>252</v>
      </c>
      <c r="E67" s="5"/>
      <c r="F67" s="5" t="s">
        <v>253</v>
      </c>
      <c r="G67" s="5" t="s">
        <v>255</v>
      </c>
      <c r="H67" s="5"/>
      <c r="I67" s="5"/>
      <c r="J67" s="5"/>
      <c r="K67" s="5"/>
      <c r="L67" s="5"/>
      <c r="O67" s="4"/>
    </row>
    <row r="68" spans="1:15" ht="11.25">
      <c r="A68" s="5" t="str">
        <f>conta!A4</f>
        <v>Louison Bobet</v>
      </c>
      <c r="B68" s="5"/>
      <c r="C68" s="5">
        <f>SUMIF($A$3:$A$65,A68,$C$3:$C$65)</f>
        <v>3</v>
      </c>
      <c r="D68" s="5">
        <f>SUMIF($F$3:$F$65,A68,$H$3:$H$65)</f>
        <v>0</v>
      </c>
      <c r="E68" s="5"/>
      <c r="F68" s="5">
        <f>SUMIF($K$3:$K$65,A68,$M$3:$M$65)</f>
        <v>0</v>
      </c>
      <c r="G68" s="10">
        <f>SUM(C68,D68,F68)</f>
        <v>3</v>
      </c>
      <c r="H68" s="5"/>
      <c r="I68" s="5">
        <f>COUNTIF($G$68:$G$227,"11")</f>
        <v>1</v>
      </c>
      <c r="J68" s="5"/>
      <c r="K68" s="10">
        <v>11</v>
      </c>
      <c r="L68" s="5">
        <v>11</v>
      </c>
      <c r="M68" s="5"/>
      <c r="O68" s="4"/>
    </row>
    <row r="69" spans="1:15" ht="11.25">
      <c r="A69" s="5" t="str">
        <f>conta!A5</f>
        <v>Philippe Thijs</v>
      </c>
      <c r="B69" s="5"/>
      <c r="C69" s="5">
        <f aca="true" t="shared" si="0" ref="C69:C132">SUMIF($A$3:$A$65,A69,$C$3:$C$65)</f>
        <v>3</v>
      </c>
      <c r="D69" s="5">
        <f aca="true" t="shared" si="1" ref="D69:D132">SUMIF($F$3:$F$65,A69,$H$3:$H$65)</f>
        <v>0</v>
      </c>
      <c r="E69" s="5"/>
      <c r="F69" s="5">
        <f aca="true" t="shared" si="2" ref="F69:F132">SUMIF($K$3:$K$65,A69,$M$3:$M$65)</f>
        <v>0</v>
      </c>
      <c r="G69" s="10">
        <f aca="true" t="shared" si="3" ref="G69:G132">SUM(C69,D69,F69)</f>
        <v>3</v>
      </c>
      <c r="H69" s="5"/>
      <c r="I69" s="5">
        <f>COUNTIF($G$68:$G$227,"10")</f>
        <v>1</v>
      </c>
      <c r="J69" s="5"/>
      <c r="K69" s="5">
        <v>10</v>
      </c>
      <c r="L69" s="5">
        <v>10</v>
      </c>
      <c r="O69" s="4"/>
    </row>
    <row r="70" spans="1:13" ht="11.25">
      <c r="A70" s="5" t="str">
        <f>conta!A6</f>
        <v>Greg Lemond</v>
      </c>
      <c r="B70" s="5"/>
      <c r="C70" s="5">
        <f t="shared" si="0"/>
        <v>3</v>
      </c>
      <c r="D70" s="5">
        <f t="shared" si="1"/>
        <v>0</v>
      </c>
      <c r="E70" s="5"/>
      <c r="F70" s="5">
        <f t="shared" si="2"/>
        <v>0</v>
      </c>
      <c r="G70" s="10">
        <f t="shared" si="3"/>
        <v>3</v>
      </c>
      <c r="H70" s="5"/>
      <c r="I70" s="5">
        <f>COUNTIF($G$68:$G$227,"9")</f>
        <v>0</v>
      </c>
      <c r="J70" s="5"/>
      <c r="K70" s="5">
        <v>9</v>
      </c>
      <c r="L70" s="5">
        <v>0</v>
      </c>
      <c r="M70" s="5"/>
    </row>
    <row r="71" spans="1:13" ht="11.25">
      <c r="A71" s="5" t="str">
        <f>conta!A7</f>
        <v>Lucien Petit-Breton</v>
      </c>
      <c r="B71" s="5"/>
      <c r="C71" s="5">
        <f t="shared" si="0"/>
        <v>2</v>
      </c>
      <c r="D71" s="5">
        <f t="shared" si="1"/>
        <v>0</v>
      </c>
      <c r="E71" s="5"/>
      <c r="F71" s="5">
        <f t="shared" si="2"/>
        <v>0</v>
      </c>
      <c r="G71" s="10">
        <f t="shared" si="3"/>
        <v>2</v>
      </c>
      <c r="H71" s="5"/>
      <c r="I71" s="5">
        <f>COUNTIF($G$68:$G$227,"8")</f>
        <v>1</v>
      </c>
      <c r="J71" s="5"/>
      <c r="K71" s="5">
        <v>8</v>
      </c>
      <c r="L71" s="5">
        <v>8</v>
      </c>
      <c r="M71" s="5"/>
    </row>
    <row r="72" spans="1:13" ht="11.25">
      <c r="A72" s="5" t="str">
        <f>conta!A8</f>
        <v>Andrè Leducq</v>
      </c>
      <c r="B72" s="5"/>
      <c r="C72" s="5">
        <f t="shared" si="0"/>
        <v>2</v>
      </c>
      <c r="D72" s="5">
        <f t="shared" si="1"/>
        <v>0</v>
      </c>
      <c r="E72" s="5"/>
      <c r="F72" s="5">
        <f t="shared" si="2"/>
        <v>0</v>
      </c>
      <c r="G72" s="10">
        <f t="shared" si="3"/>
        <v>2</v>
      </c>
      <c r="H72" s="5"/>
      <c r="I72" s="5">
        <f>COUNTIF($G$68:$G$227,"7")</f>
        <v>3</v>
      </c>
      <c r="J72" s="5"/>
      <c r="K72" s="5">
        <v>7</v>
      </c>
      <c r="L72" s="5">
        <f>I72*K72</f>
        <v>21</v>
      </c>
      <c r="M72" s="5"/>
    </row>
    <row r="73" spans="1:13" ht="11.25">
      <c r="A73" s="5" t="str">
        <f>conta!A9</f>
        <v>Antonin Magne</v>
      </c>
      <c r="B73" s="5"/>
      <c r="C73" s="5">
        <f t="shared" si="0"/>
        <v>2</v>
      </c>
      <c r="D73" s="5">
        <f t="shared" si="1"/>
        <v>0</v>
      </c>
      <c r="E73" s="5"/>
      <c r="F73" s="5">
        <f t="shared" si="2"/>
        <v>0</v>
      </c>
      <c r="G73" s="10">
        <f t="shared" si="3"/>
        <v>2</v>
      </c>
      <c r="H73" s="5"/>
      <c r="I73" s="5">
        <f>COUNTIF($G$68:$G$227,"6")</f>
        <v>0</v>
      </c>
      <c r="J73" s="5"/>
      <c r="K73" s="5">
        <v>6</v>
      </c>
      <c r="L73" s="5">
        <v>0</v>
      </c>
      <c r="M73" s="5"/>
    </row>
    <row r="74" spans="1:13" ht="11.25">
      <c r="A74" s="5" t="str">
        <f>conta!A10</f>
        <v>Bernard Thevenet</v>
      </c>
      <c r="B74" s="5"/>
      <c r="C74" s="5">
        <f t="shared" si="0"/>
        <v>2</v>
      </c>
      <c r="D74" s="5">
        <f t="shared" si="1"/>
        <v>0</v>
      </c>
      <c r="E74" s="5"/>
      <c r="F74" s="5">
        <f t="shared" si="2"/>
        <v>0</v>
      </c>
      <c r="G74" s="10">
        <f t="shared" si="3"/>
        <v>2</v>
      </c>
      <c r="H74" s="5"/>
      <c r="I74" s="5">
        <f>COUNTIF($G$68:$G$227,"5")</f>
        <v>3</v>
      </c>
      <c r="J74" s="5"/>
      <c r="K74" s="5">
        <v>5</v>
      </c>
      <c r="L74" s="5">
        <f>I74*K74</f>
        <v>15</v>
      </c>
      <c r="M74" s="5"/>
    </row>
    <row r="75" spans="1:13" ht="11.25">
      <c r="A75" s="5" t="str">
        <f>conta!A11</f>
        <v>Nicolas Frantz</v>
      </c>
      <c r="B75" s="5"/>
      <c r="C75" s="5">
        <f t="shared" si="0"/>
        <v>2</v>
      </c>
      <c r="D75" s="5">
        <f t="shared" si="1"/>
        <v>0</v>
      </c>
      <c r="E75" s="5"/>
      <c r="F75" s="5">
        <f t="shared" si="2"/>
        <v>0</v>
      </c>
      <c r="G75" s="10">
        <f t="shared" si="3"/>
        <v>2</v>
      </c>
      <c r="H75" s="5"/>
      <c r="I75" s="5">
        <f>COUNTIF($G$68:$G$227,"4")</f>
        <v>2</v>
      </c>
      <c r="J75" s="5"/>
      <c r="K75" s="5">
        <v>4</v>
      </c>
      <c r="L75" s="5">
        <f>I75*K75</f>
        <v>8</v>
      </c>
      <c r="M75" s="5"/>
    </row>
    <row r="76" spans="1:13" ht="11.25">
      <c r="A76" s="5" t="str">
        <f>conta!A12</f>
        <v>Firmin Lambot</v>
      </c>
      <c r="B76" s="5"/>
      <c r="C76" s="5">
        <f t="shared" si="0"/>
        <v>2</v>
      </c>
      <c r="D76" s="5">
        <f t="shared" si="1"/>
        <v>0</v>
      </c>
      <c r="E76" s="5"/>
      <c r="F76" s="5">
        <f t="shared" si="2"/>
        <v>0</v>
      </c>
      <c r="G76" s="10">
        <f t="shared" si="3"/>
        <v>2</v>
      </c>
      <c r="H76" s="5"/>
      <c r="I76" s="5">
        <f>COUNTIF($G$68:$G$227,"3")</f>
        <v>11</v>
      </c>
      <c r="J76" s="5"/>
      <c r="K76" s="5">
        <v>3</v>
      </c>
      <c r="L76" s="5">
        <f>I76*K76</f>
        <v>33</v>
      </c>
      <c r="M76" s="5"/>
    </row>
    <row r="77" spans="1:13" ht="11.25">
      <c r="A77" s="5" t="str">
        <f>conta!A13</f>
        <v>Sylvere Maes</v>
      </c>
      <c r="B77" s="5"/>
      <c r="C77" s="5">
        <f t="shared" si="0"/>
        <v>2</v>
      </c>
      <c r="D77" s="5">
        <f t="shared" si="1"/>
        <v>0</v>
      </c>
      <c r="E77" s="5"/>
      <c r="F77" s="5">
        <f t="shared" si="2"/>
        <v>0</v>
      </c>
      <c r="G77" s="10">
        <f t="shared" si="3"/>
        <v>2</v>
      </c>
      <c r="H77" s="5"/>
      <c r="I77" s="5">
        <f>COUNTIF($G$68:$G$227,"2")</f>
        <v>34</v>
      </c>
      <c r="J77" s="5"/>
      <c r="K77" s="5">
        <v>2</v>
      </c>
      <c r="L77" s="5">
        <f>I77*K77</f>
        <v>68</v>
      </c>
      <c r="M77" s="5"/>
    </row>
    <row r="78" spans="1:13" ht="11.25">
      <c r="A78" s="5" t="str">
        <f>conta!A14</f>
        <v>Ottavio Bottecchia</v>
      </c>
      <c r="B78" s="5"/>
      <c r="C78" s="5">
        <f t="shared" si="0"/>
        <v>2</v>
      </c>
      <c r="D78" s="5">
        <f t="shared" si="1"/>
        <v>0</v>
      </c>
      <c r="E78" s="5"/>
      <c r="F78" s="5">
        <f t="shared" si="2"/>
        <v>0</v>
      </c>
      <c r="G78" s="10">
        <f t="shared" si="3"/>
        <v>2</v>
      </c>
      <c r="H78" s="5"/>
      <c r="I78" s="5">
        <f>COUNTIF($G$68:$G$227,"1")</f>
        <v>104</v>
      </c>
      <c r="J78" s="5"/>
      <c r="K78" s="5">
        <v>1</v>
      </c>
      <c r="L78" s="5">
        <f>I78*K78</f>
        <v>104</v>
      </c>
      <c r="M78" s="5"/>
    </row>
    <row r="79" spans="1:13" ht="11.25">
      <c r="A79" s="5" t="str">
        <f>conta!A15</f>
        <v>Christopher Froome</v>
      </c>
      <c r="B79" s="5"/>
      <c r="C79" s="5">
        <f t="shared" si="0"/>
        <v>3</v>
      </c>
      <c r="D79" s="5">
        <f t="shared" si="1"/>
        <v>0</v>
      </c>
      <c r="E79" s="5"/>
      <c r="F79" s="5">
        <f t="shared" si="2"/>
        <v>0</v>
      </c>
      <c r="G79" s="10">
        <f t="shared" si="3"/>
        <v>3</v>
      </c>
      <c r="H79" s="5"/>
      <c r="I79" s="5">
        <f>COUNTIF($G$68:$G$227,"0")</f>
        <v>0</v>
      </c>
      <c r="J79" s="5"/>
      <c r="K79" s="5"/>
      <c r="L79" s="10">
        <f>SUM(L68:L78)</f>
        <v>278</v>
      </c>
      <c r="M79" s="5"/>
    </row>
    <row r="80" spans="1:13" ht="11.25">
      <c r="A80" s="10" t="str">
        <f>conta!A16</f>
        <v>Maurice Garin</v>
      </c>
      <c r="B80" s="5"/>
      <c r="C80" s="5">
        <f t="shared" si="0"/>
        <v>1</v>
      </c>
      <c r="D80" s="5">
        <f t="shared" si="1"/>
        <v>0</v>
      </c>
      <c r="E80" s="5"/>
      <c r="F80" s="5">
        <f t="shared" si="2"/>
        <v>0</v>
      </c>
      <c r="G80" s="10">
        <f t="shared" si="3"/>
        <v>1</v>
      </c>
      <c r="H80" s="5"/>
      <c r="I80" s="10"/>
      <c r="J80" s="5"/>
      <c r="K80" s="5"/>
      <c r="L80" s="5"/>
      <c r="M80" s="5"/>
    </row>
    <row r="81" spans="1:13" ht="11.25">
      <c r="A81" s="10" t="str">
        <f>conta!A17</f>
        <v>Henri Cornet</v>
      </c>
      <c r="B81" s="5"/>
      <c r="C81" s="5">
        <f t="shared" si="0"/>
        <v>1</v>
      </c>
      <c r="D81" s="5">
        <f t="shared" si="1"/>
        <v>0</v>
      </c>
      <c r="E81" s="5"/>
      <c r="F81" s="5">
        <f t="shared" si="2"/>
        <v>0</v>
      </c>
      <c r="G81" s="10">
        <f t="shared" si="3"/>
        <v>1</v>
      </c>
      <c r="H81" s="5"/>
      <c r="I81" s="5"/>
      <c r="J81" s="5"/>
      <c r="K81" s="5"/>
      <c r="L81" s="5"/>
      <c r="M81" s="5"/>
    </row>
    <row r="82" spans="1:13" ht="11.25">
      <c r="A82" s="10" t="str">
        <f>conta!A18</f>
        <v>Louis Trousselier</v>
      </c>
      <c r="B82" s="5"/>
      <c r="C82" s="5">
        <f t="shared" si="0"/>
        <v>1</v>
      </c>
      <c r="D82" s="5">
        <f t="shared" si="1"/>
        <v>0</v>
      </c>
      <c r="E82" s="5"/>
      <c r="F82" s="5">
        <f t="shared" si="2"/>
        <v>0</v>
      </c>
      <c r="G82" s="10">
        <f t="shared" si="3"/>
        <v>1</v>
      </c>
      <c r="H82" s="5"/>
      <c r="I82" s="5"/>
      <c r="J82" s="5"/>
      <c r="K82" s="5"/>
      <c r="L82" s="5"/>
      <c r="M82" s="5"/>
    </row>
    <row r="83" spans="1:13" ht="11.25">
      <c r="A83" s="10" t="str">
        <f>conta!A19</f>
        <v>Renè Pottier</v>
      </c>
      <c r="B83" s="5"/>
      <c r="C83" s="5">
        <f t="shared" si="0"/>
        <v>1</v>
      </c>
      <c r="D83" s="5">
        <f t="shared" si="1"/>
        <v>0</v>
      </c>
      <c r="E83" s="5"/>
      <c r="F83" s="5">
        <f t="shared" si="2"/>
        <v>0</v>
      </c>
      <c r="G83" s="10">
        <f t="shared" si="3"/>
        <v>1</v>
      </c>
      <c r="H83" s="5"/>
      <c r="I83" s="5"/>
      <c r="J83" s="5"/>
      <c r="K83" s="5"/>
      <c r="L83" s="5"/>
      <c r="M83" s="5"/>
    </row>
    <row r="84" spans="1:13" ht="11.25">
      <c r="A84" s="10" t="str">
        <f>conta!A20</f>
        <v>Octave Lapize</v>
      </c>
      <c r="B84" s="5"/>
      <c r="C84" s="5">
        <f t="shared" si="0"/>
        <v>1</v>
      </c>
      <c r="D84" s="5">
        <f t="shared" si="1"/>
        <v>0</v>
      </c>
      <c r="E84" s="5"/>
      <c r="F84" s="5">
        <f t="shared" si="2"/>
        <v>0</v>
      </c>
      <c r="G84" s="10">
        <f t="shared" si="3"/>
        <v>1</v>
      </c>
      <c r="H84" s="5"/>
      <c r="I84" s="5"/>
      <c r="J84" s="5"/>
      <c r="K84" s="5"/>
      <c r="L84" s="5"/>
      <c r="M84" s="5"/>
    </row>
    <row r="85" spans="1:13" ht="11.25">
      <c r="A85" s="10" t="str">
        <f>conta!A21</f>
        <v>Gustave Garrigou</v>
      </c>
      <c r="B85" s="5"/>
      <c r="C85" s="5">
        <f t="shared" si="0"/>
        <v>1</v>
      </c>
      <c r="D85" s="5">
        <f t="shared" si="1"/>
        <v>0</v>
      </c>
      <c r="E85" s="5"/>
      <c r="F85" s="5">
        <f t="shared" si="2"/>
        <v>0</v>
      </c>
      <c r="G85" s="10">
        <f t="shared" si="3"/>
        <v>1</v>
      </c>
      <c r="H85" s="5"/>
      <c r="I85" s="5"/>
      <c r="J85" s="5"/>
      <c r="K85" s="5"/>
      <c r="L85" s="5"/>
      <c r="M85" s="5"/>
    </row>
    <row r="86" spans="1:13" ht="11.25">
      <c r="A86" s="10" t="str">
        <f>conta!A22</f>
        <v>Henri Pelissier</v>
      </c>
      <c r="B86" s="5"/>
      <c r="C86" s="5">
        <f t="shared" si="0"/>
        <v>1</v>
      </c>
      <c r="D86" s="5">
        <f t="shared" si="1"/>
        <v>0</v>
      </c>
      <c r="E86" s="5"/>
      <c r="F86" s="5">
        <f t="shared" si="2"/>
        <v>0</v>
      </c>
      <c r="G86" s="10">
        <f t="shared" si="3"/>
        <v>1</v>
      </c>
      <c r="H86" s="5"/>
      <c r="I86" s="5"/>
      <c r="J86" s="5"/>
      <c r="K86" s="5"/>
      <c r="L86" s="5"/>
      <c r="M86" s="5"/>
    </row>
    <row r="87" spans="1:13" ht="11.25">
      <c r="A87" s="10" t="str">
        <f>conta!A23</f>
        <v>Georges Speicher</v>
      </c>
      <c r="B87" s="5"/>
      <c r="C87" s="5">
        <f t="shared" si="0"/>
        <v>1</v>
      </c>
      <c r="D87" s="5">
        <f t="shared" si="1"/>
        <v>0</v>
      </c>
      <c r="E87" s="5"/>
      <c r="F87" s="5">
        <f t="shared" si="2"/>
        <v>0</v>
      </c>
      <c r="G87" s="10">
        <f t="shared" si="3"/>
        <v>1</v>
      </c>
      <c r="H87" s="5"/>
      <c r="I87" s="5"/>
      <c r="J87" s="5"/>
      <c r="K87" s="5"/>
      <c r="L87" s="5"/>
      <c r="M87" s="5"/>
    </row>
    <row r="88" spans="1:13" ht="11.25">
      <c r="A88" s="10" t="str">
        <f>conta!A24</f>
        <v>Roger Lapebie</v>
      </c>
      <c r="B88" s="5"/>
      <c r="C88" s="5">
        <f t="shared" si="0"/>
        <v>1</v>
      </c>
      <c r="D88" s="5">
        <f t="shared" si="1"/>
        <v>0</v>
      </c>
      <c r="E88" s="5"/>
      <c r="F88" s="5">
        <f t="shared" si="2"/>
        <v>0</v>
      </c>
      <c r="G88" s="10">
        <f t="shared" si="3"/>
        <v>1</v>
      </c>
      <c r="H88" s="5"/>
      <c r="I88" s="5"/>
      <c r="J88" s="5"/>
      <c r="K88" s="5"/>
      <c r="L88" s="5"/>
      <c r="M88" s="5"/>
    </row>
    <row r="89" spans="1:13" ht="11.25">
      <c r="A89" s="10" t="str">
        <f>conta!A25</f>
        <v>Jean Robic</v>
      </c>
      <c r="B89" s="5"/>
      <c r="C89" s="5">
        <f t="shared" si="0"/>
        <v>1</v>
      </c>
      <c r="D89" s="5">
        <f t="shared" si="1"/>
        <v>0</v>
      </c>
      <c r="E89" s="5"/>
      <c r="F89" s="5">
        <f t="shared" si="2"/>
        <v>0</v>
      </c>
      <c r="G89" s="10">
        <f t="shared" si="3"/>
        <v>1</v>
      </c>
      <c r="H89" s="5"/>
      <c r="I89" s="5"/>
      <c r="J89" s="5"/>
      <c r="K89" s="5"/>
      <c r="L89" s="5"/>
      <c r="M89" s="5"/>
    </row>
    <row r="90" spans="1:13" ht="11.25">
      <c r="A90" s="10" t="str">
        <f>conta!A26</f>
        <v>Roger Walkowiak</v>
      </c>
      <c r="B90" s="5"/>
      <c r="C90" s="5">
        <f t="shared" si="0"/>
        <v>1</v>
      </c>
      <c r="D90" s="5">
        <f t="shared" si="1"/>
        <v>0</v>
      </c>
      <c r="E90" s="5"/>
      <c r="F90" s="5">
        <f t="shared" si="2"/>
        <v>0</v>
      </c>
      <c r="G90" s="10">
        <f t="shared" si="3"/>
        <v>1</v>
      </c>
      <c r="H90" s="5"/>
      <c r="I90" s="5"/>
      <c r="J90" s="5"/>
      <c r="K90" s="5"/>
      <c r="L90" s="5"/>
      <c r="M90" s="5"/>
    </row>
    <row r="91" spans="1:13" ht="11.25">
      <c r="A91" s="10" t="str">
        <f>conta!A27</f>
        <v>Lucien Aimar</v>
      </c>
      <c r="B91" s="5"/>
      <c r="C91" s="5">
        <f t="shared" si="0"/>
        <v>1</v>
      </c>
      <c r="D91" s="5">
        <f t="shared" si="1"/>
        <v>0</v>
      </c>
      <c r="E91" s="5"/>
      <c r="F91" s="5">
        <f t="shared" si="2"/>
        <v>0</v>
      </c>
      <c r="G91" s="10">
        <f t="shared" si="3"/>
        <v>1</v>
      </c>
      <c r="H91" s="5"/>
      <c r="I91" s="5"/>
      <c r="J91" s="5"/>
      <c r="K91" s="5"/>
      <c r="L91" s="5"/>
      <c r="M91" s="5"/>
    </row>
    <row r="92" spans="1:13" ht="11.25">
      <c r="A92" s="10" t="str">
        <f>conta!A28</f>
        <v>Francois Faber</v>
      </c>
      <c r="B92" s="5"/>
      <c r="C92" s="5">
        <f t="shared" si="0"/>
        <v>1</v>
      </c>
      <c r="D92" s="5">
        <f t="shared" si="1"/>
        <v>0</v>
      </c>
      <c r="E92" s="5"/>
      <c r="F92" s="5">
        <f t="shared" si="2"/>
        <v>0</v>
      </c>
      <c r="G92" s="10">
        <f t="shared" si="3"/>
        <v>1</v>
      </c>
      <c r="H92" s="5"/>
      <c r="I92" s="5"/>
      <c r="J92" s="5"/>
      <c r="K92" s="5"/>
      <c r="L92" s="5"/>
      <c r="M92" s="5"/>
    </row>
    <row r="93" spans="1:13" ht="11.25">
      <c r="A93" s="10" t="str">
        <f>conta!A29</f>
        <v>Andy Schleck</v>
      </c>
      <c r="B93" s="5"/>
      <c r="C93" s="5">
        <f t="shared" si="0"/>
        <v>1</v>
      </c>
      <c r="D93" s="5">
        <f t="shared" si="1"/>
        <v>0</v>
      </c>
      <c r="E93" s="5"/>
      <c r="F93" s="5">
        <f t="shared" si="2"/>
        <v>0</v>
      </c>
      <c r="G93" s="10">
        <f t="shared" si="3"/>
        <v>1</v>
      </c>
      <c r="H93" s="5"/>
      <c r="I93" s="5"/>
      <c r="J93" s="5"/>
      <c r="K93" s="5"/>
      <c r="L93" s="5"/>
      <c r="M93" s="5"/>
    </row>
    <row r="94" spans="1:13" ht="11.25">
      <c r="A94" s="10" t="str">
        <f>conta!A30</f>
        <v>Odile Defraye</v>
      </c>
      <c r="B94" s="5"/>
      <c r="C94" s="5">
        <f t="shared" si="0"/>
        <v>1</v>
      </c>
      <c r="D94" s="5">
        <f t="shared" si="1"/>
        <v>0</v>
      </c>
      <c r="E94" s="5"/>
      <c r="F94" s="5">
        <f t="shared" si="2"/>
        <v>0</v>
      </c>
      <c r="G94" s="10">
        <f t="shared" si="3"/>
        <v>1</v>
      </c>
      <c r="H94" s="5"/>
      <c r="I94" s="5"/>
      <c r="J94" s="5"/>
      <c r="K94" s="5"/>
      <c r="L94" s="5"/>
      <c r="M94" s="5"/>
    </row>
    <row r="95" spans="1:13" ht="11.25">
      <c r="A95" s="10" t="str">
        <f>conta!A31</f>
        <v>Leon Scieur</v>
      </c>
      <c r="B95" s="5"/>
      <c r="C95" s="5">
        <f t="shared" si="0"/>
        <v>1</v>
      </c>
      <c r="D95" s="5">
        <f t="shared" si="1"/>
        <v>0</v>
      </c>
      <c r="E95" s="5"/>
      <c r="F95" s="5">
        <f t="shared" si="2"/>
        <v>0</v>
      </c>
      <c r="G95" s="10">
        <f t="shared" si="3"/>
        <v>1</v>
      </c>
      <c r="H95" s="5"/>
      <c r="I95" s="5"/>
      <c r="J95" s="5"/>
      <c r="K95" s="5"/>
      <c r="L95" s="5"/>
      <c r="M95" s="5"/>
    </row>
    <row r="96" spans="1:13" ht="11.25">
      <c r="A96" s="10" t="str">
        <f>conta!A32</f>
        <v>Lucien Buysse</v>
      </c>
      <c r="B96" s="5"/>
      <c r="C96" s="5">
        <f t="shared" si="0"/>
        <v>1</v>
      </c>
      <c r="D96" s="5">
        <f t="shared" si="1"/>
        <v>0</v>
      </c>
      <c r="E96" s="5"/>
      <c r="F96" s="5">
        <f t="shared" si="2"/>
        <v>0</v>
      </c>
      <c r="G96" s="10">
        <f t="shared" si="3"/>
        <v>1</v>
      </c>
      <c r="H96" s="5"/>
      <c r="I96" s="5"/>
      <c r="J96" s="5"/>
      <c r="K96" s="5"/>
      <c r="L96" s="5"/>
      <c r="M96" s="5"/>
    </row>
    <row r="97" spans="1:13" ht="11.25">
      <c r="A97" s="10" t="str">
        <f>conta!A33</f>
        <v>Maurice Dewaele</v>
      </c>
      <c r="B97" s="5"/>
      <c r="C97" s="5">
        <f t="shared" si="0"/>
        <v>1</v>
      </c>
      <c r="D97" s="5">
        <f t="shared" si="1"/>
        <v>0</v>
      </c>
      <c r="E97" s="5"/>
      <c r="F97" s="5">
        <f t="shared" si="2"/>
        <v>0</v>
      </c>
      <c r="G97" s="10">
        <f t="shared" si="3"/>
        <v>1</v>
      </c>
      <c r="H97" s="5"/>
      <c r="I97" s="5"/>
      <c r="J97" s="5"/>
      <c r="K97" s="5"/>
      <c r="L97" s="5"/>
      <c r="M97" s="5"/>
    </row>
    <row r="98" spans="1:13" ht="11.25">
      <c r="A98" s="10" t="str">
        <f>conta!A34</f>
        <v>Romain Maes</v>
      </c>
      <c r="B98" s="5"/>
      <c r="C98" s="5">
        <f t="shared" si="0"/>
        <v>1</v>
      </c>
      <c r="D98" s="5">
        <f t="shared" si="1"/>
        <v>0</v>
      </c>
      <c r="E98" s="5"/>
      <c r="F98" s="5">
        <f t="shared" si="2"/>
        <v>0</v>
      </c>
      <c r="G98" s="10">
        <f t="shared" si="3"/>
        <v>1</v>
      </c>
      <c r="H98" s="5"/>
      <c r="I98" s="5"/>
      <c r="J98" s="5"/>
      <c r="K98" s="5"/>
      <c r="L98" s="5"/>
      <c r="M98" s="5"/>
    </row>
    <row r="99" spans="1:13" ht="11.25">
      <c r="A99" s="10" t="str">
        <f>conta!A35</f>
        <v>Lucien Van Impe</v>
      </c>
      <c r="B99" s="5"/>
      <c r="C99" s="5">
        <f t="shared" si="0"/>
        <v>1</v>
      </c>
      <c r="D99" s="5">
        <f t="shared" si="1"/>
        <v>0</v>
      </c>
      <c r="E99" s="5"/>
      <c r="F99" s="5">
        <f t="shared" si="2"/>
        <v>0</v>
      </c>
      <c r="G99" s="10">
        <f t="shared" si="3"/>
        <v>1</v>
      </c>
      <c r="H99" s="5"/>
      <c r="I99" s="5"/>
      <c r="J99" s="5"/>
      <c r="K99" s="5"/>
      <c r="L99" s="5"/>
      <c r="M99" s="5"/>
    </row>
    <row r="100" spans="1:13" ht="11.25">
      <c r="A100" s="10" t="str">
        <f>conta!A36</f>
        <v>Ferdi Kubler</v>
      </c>
      <c r="B100" s="5"/>
      <c r="C100" s="5">
        <f t="shared" si="0"/>
        <v>1</v>
      </c>
      <c r="D100" s="5">
        <f t="shared" si="1"/>
        <v>0</v>
      </c>
      <c r="E100" s="5"/>
      <c r="F100" s="5">
        <f t="shared" si="2"/>
        <v>0</v>
      </c>
      <c r="G100" s="10">
        <f t="shared" si="3"/>
        <v>1</v>
      </c>
      <c r="H100" s="5"/>
      <c r="I100" s="5"/>
      <c r="J100" s="5"/>
      <c r="K100" s="5"/>
      <c r="L100" s="5"/>
      <c r="M100" s="5"/>
    </row>
    <row r="101" spans="1:13" ht="11.25">
      <c r="A101" s="10" t="str">
        <f>conta!A37</f>
        <v>Federico Bahamontes</v>
      </c>
      <c r="B101" s="5"/>
      <c r="C101" s="5">
        <f t="shared" si="0"/>
        <v>1</v>
      </c>
      <c r="D101" s="5">
        <f t="shared" si="1"/>
        <v>0</v>
      </c>
      <c r="E101" s="5"/>
      <c r="F101" s="5">
        <f t="shared" si="2"/>
        <v>0</v>
      </c>
      <c r="G101" s="10">
        <f t="shared" si="3"/>
        <v>1</v>
      </c>
      <c r="H101" s="5"/>
      <c r="I101" s="5"/>
      <c r="J101" s="5"/>
      <c r="K101" s="5"/>
      <c r="L101" s="5"/>
      <c r="M101" s="5"/>
    </row>
    <row r="102" spans="1:13" ht="11.25">
      <c r="A102" s="10" t="str">
        <f>conta!A38</f>
        <v>Oscar Pereiro</v>
      </c>
      <c r="B102" s="5"/>
      <c r="C102" s="5">
        <f t="shared" si="0"/>
        <v>1</v>
      </c>
      <c r="D102" s="5">
        <f t="shared" si="1"/>
        <v>0</v>
      </c>
      <c r="E102" s="5"/>
      <c r="F102" s="5">
        <f t="shared" si="2"/>
        <v>0</v>
      </c>
      <c r="G102" s="10">
        <f t="shared" si="3"/>
        <v>1</v>
      </c>
      <c r="H102" s="5"/>
      <c r="I102" s="5"/>
      <c r="J102" s="5"/>
      <c r="K102" s="5"/>
      <c r="L102" s="5"/>
      <c r="M102" s="5"/>
    </row>
    <row r="103" spans="1:13" ht="11.25">
      <c r="A103" s="10" t="str">
        <f>conta!A39</f>
        <v>Carlos Sastre</v>
      </c>
      <c r="B103" s="5"/>
      <c r="C103" s="5">
        <f t="shared" si="0"/>
        <v>1</v>
      </c>
      <c r="D103" s="5">
        <f t="shared" si="1"/>
        <v>0</v>
      </c>
      <c r="E103" s="5"/>
      <c r="F103" s="5">
        <f t="shared" si="2"/>
        <v>0</v>
      </c>
      <c r="G103" s="10">
        <f t="shared" si="3"/>
        <v>1</v>
      </c>
      <c r="H103" s="5"/>
      <c r="I103" s="5"/>
      <c r="J103" s="5"/>
      <c r="K103" s="5"/>
      <c r="L103" s="5"/>
      <c r="M103" s="5"/>
    </row>
    <row r="104" spans="1:13" ht="11.25">
      <c r="A104" s="10" t="str">
        <f>conta!A40</f>
        <v>Bjarne Riis</v>
      </c>
      <c r="B104" s="5"/>
      <c r="C104" s="5">
        <f t="shared" si="0"/>
        <v>1</v>
      </c>
      <c r="D104" s="5">
        <f t="shared" si="1"/>
        <v>0</v>
      </c>
      <c r="E104" s="5"/>
      <c r="F104" s="5">
        <f t="shared" si="2"/>
        <v>0</v>
      </c>
      <c r="G104" s="10">
        <f t="shared" si="3"/>
        <v>1</v>
      </c>
      <c r="H104" s="5"/>
      <c r="I104" s="5"/>
      <c r="J104" s="5"/>
      <c r="K104" s="5"/>
      <c r="L104" s="5"/>
      <c r="M104" s="5"/>
    </row>
    <row r="105" spans="1:13" ht="11.25">
      <c r="A105" s="10" t="str">
        <f>conta!A41</f>
        <v>Jan Ullrich</v>
      </c>
      <c r="B105" s="5"/>
      <c r="C105" s="5">
        <f t="shared" si="0"/>
        <v>1</v>
      </c>
      <c r="D105" s="5">
        <f t="shared" si="1"/>
        <v>0</v>
      </c>
      <c r="E105" s="5"/>
      <c r="F105" s="10">
        <f t="shared" si="2"/>
        <v>1</v>
      </c>
      <c r="G105" s="10">
        <f t="shared" si="3"/>
        <v>2</v>
      </c>
      <c r="H105" s="5"/>
      <c r="I105" s="5"/>
      <c r="J105" s="5"/>
      <c r="K105" s="5"/>
      <c r="L105" s="5"/>
      <c r="M105" s="5"/>
    </row>
    <row r="106" spans="1:13" ht="11.25">
      <c r="A106" s="10" t="str">
        <f>conta!A42</f>
        <v>Cadel Evans</v>
      </c>
      <c r="B106" s="5"/>
      <c r="C106" s="5">
        <f t="shared" si="0"/>
        <v>1</v>
      </c>
      <c r="D106" s="5">
        <f t="shared" si="1"/>
        <v>0</v>
      </c>
      <c r="E106" s="5"/>
      <c r="F106" s="5">
        <f t="shared" si="2"/>
        <v>0</v>
      </c>
      <c r="G106" s="10">
        <f t="shared" si="3"/>
        <v>1</v>
      </c>
      <c r="H106" s="5"/>
      <c r="I106" s="5"/>
      <c r="J106" s="5"/>
      <c r="K106" s="5"/>
      <c r="L106" s="5"/>
      <c r="M106" s="5"/>
    </row>
    <row r="107" spans="1:13" ht="11.25">
      <c r="A107" s="10" t="str">
        <f>conta!A43</f>
        <v>Bradley Wiggins</v>
      </c>
      <c r="B107" s="5"/>
      <c r="C107" s="10">
        <f t="shared" si="0"/>
        <v>1</v>
      </c>
      <c r="D107" s="5">
        <f t="shared" si="1"/>
        <v>0</v>
      </c>
      <c r="E107" s="5"/>
      <c r="F107" s="5">
        <f t="shared" si="2"/>
        <v>0</v>
      </c>
      <c r="G107" s="10">
        <f t="shared" si="3"/>
        <v>1</v>
      </c>
      <c r="H107" s="5"/>
      <c r="I107" s="5"/>
      <c r="J107" s="5"/>
      <c r="K107" s="5"/>
      <c r="L107" s="5"/>
      <c r="M107" s="5"/>
    </row>
    <row r="108" spans="1:13" ht="11.25">
      <c r="A108" s="5" t="str">
        <f>conta!A44</f>
        <v>altro</v>
      </c>
      <c r="B108" s="5"/>
      <c r="C108" s="5">
        <f t="shared" si="0"/>
        <v>1</v>
      </c>
      <c r="D108" s="5">
        <f t="shared" si="1"/>
        <v>0</v>
      </c>
      <c r="E108" s="5"/>
      <c r="F108" s="5">
        <f t="shared" si="2"/>
        <v>0</v>
      </c>
      <c r="G108" s="5">
        <f t="shared" si="3"/>
        <v>1</v>
      </c>
      <c r="H108" s="5"/>
      <c r="I108" s="5"/>
      <c r="J108" s="5"/>
      <c r="K108" s="5"/>
      <c r="L108" s="5"/>
      <c r="M108" s="5"/>
    </row>
    <row r="109" spans="1:13" ht="11.25">
      <c r="A109" s="5" t="str">
        <f>conta!A45</f>
        <v>altro1</v>
      </c>
      <c r="B109" s="5"/>
      <c r="C109" s="5">
        <f t="shared" si="0"/>
        <v>1</v>
      </c>
      <c r="D109" s="5">
        <f t="shared" si="1"/>
        <v>0</v>
      </c>
      <c r="E109" s="5"/>
      <c r="F109" s="5">
        <f t="shared" si="2"/>
        <v>0</v>
      </c>
      <c r="G109" s="5">
        <f t="shared" si="3"/>
        <v>1</v>
      </c>
      <c r="H109" s="5"/>
      <c r="I109" s="5"/>
      <c r="J109" s="5"/>
      <c r="K109" s="5"/>
      <c r="L109" s="5"/>
      <c r="M109" s="5"/>
    </row>
    <row r="110" spans="1:13" ht="11.25">
      <c r="A110" s="5" t="str">
        <f>conta!A46</f>
        <v>altro2</v>
      </c>
      <c r="B110" s="5"/>
      <c r="C110" s="5">
        <f t="shared" si="0"/>
        <v>1</v>
      </c>
      <c r="D110" s="5">
        <f t="shared" si="1"/>
        <v>0</v>
      </c>
      <c r="E110" s="5"/>
      <c r="F110" s="5">
        <f t="shared" si="2"/>
        <v>0</v>
      </c>
      <c r="G110" s="5">
        <f t="shared" si="3"/>
        <v>1</v>
      </c>
      <c r="H110" s="5"/>
      <c r="I110" s="5"/>
      <c r="J110" s="5"/>
      <c r="K110" s="5"/>
      <c r="L110" s="5"/>
      <c r="M110" s="5"/>
    </row>
    <row r="111" spans="1:13" ht="11.25">
      <c r="A111" s="5" t="str">
        <f>conta!A47</f>
        <v>Alfredo Binda</v>
      </c>
      <c r="B111" s="5"/>
      <c r="C111" s="5">
        <f t="shared" si="0"/>
        <v>0</v>
      </c>
      <c r="D111" s="10">
        <f t="shared" si="1"/>
        <v>5</v>
      </c>
      <c r="E111" s="5"/>
      <c r="F111" s="5">
        <f t="shared" si="2"/>
        <v>0</v>
      </c>
      <c r="G111" s="10">
        <f t="shared" si="3"/>
        <v>5</v>
      </c>
      <c r="H111" s="5"/>
      <c r="I111" s="5"/>
      <c r="J111" s="5"/>
      <c r="K111" s="5"/>
      <c r="L111" s="5"/>
      <c r="M111" s="5"/>
    </row>
    <row r="112" spans="1:13" ht="11.25">
      <c r="A112" s="5" t="str">
        <f>conta!A48</f>
        <v>Fausto Coppi</v>
      </c>
      <c r="B112" s="5"/>
      <c r="C112" s="5">
        <f t="shared" si="0"/>
        <v>2</v>
      </c>
      <c r="D112" s="10">
        <f t="shared" si="1"/>
        <v>5</v>
      </c>
      <c r="E112" s="5"/>
      <c r="F112" s="5">
        <f t="shared" si="2"/>
        <v>0</v>
      </c>
      <c r="G112" s="10">
        <f t="shared" si="3"/>
        <v>7</v>
      </c>
      <c r="H112" s="5"/>
      <c r="I112" s="5"/>
      <c r="J112" s="5"/>
      <c r="K112" s="5"/>
      <c r="L112" s="5"/>
      <c r="M112" s="5"/>
    </row>
    <row r="113" spans="1:13" ht="11.25">
      <c r="A113" s="5" t="str">
        <f>conta!A49</f>
        <v>Giovanni Brunero</v>
      </c>
      <c r="B113" s="5"/>
      <c r="C113" s="5">
        <f t="shared" si="0"/>
        <v>0</v>
      </c>
      <c r="D113" s="10">
        <f t="shared" si="1"/>
        <v>3</v>
      </c>
      <c r="E113" s="5"/>
      <c r="F113" s="5">
        <f t="shared" si="2"/>
        <v>0</v>
      </c>
      <c r="G113" s="10">
        <f t="shared" si="3"/>
        <v>3</v>
      </c>
      <c r="H113" s="5"/>
      <c r="I113" s="5"/>
      <c r="J113" s="5"/>
      <c r="K113" s="5"/>
      <c r="L113" s="5"/>
      <c r="M113" s="5"/>
    </row>
    <row r="114" spans="1:13" ht="11.25">
      <c r="A114" s="5" t="str">
        <f>conta!A50</f>
        <v>Gino Bartali</v>
      </c>
      <c r="B114" s="5"/>
      <c r="C114" s="5">
        <f t="shared" si="0"/>
        <v>2</v>
      </c>
      <c r="D114" s="10">
        <f t="shared" si="1"/>
        <v>3</v>
      </c>
      <c r="E114" s="5"/>
      <c r="F114" s="5">
        <f t="shared" si="2"/>
        <v>0</v>
      </c>
      <c r="G114" s="10">
        <f t="shared" si="3"/>
        <v>5</v>
      </c>
      <c r="H114" s="5"/>
      <c r="I114" s="5"/>
      <c r="J114" s="5"/>
      <c r="K114" s="5"/>
      <c r="L114" s="5"/>
      <c r="M114" s="5"/>
    </row>
    <row r="115" spans="1:13" ht="11.25">
      <c r="A115" s="5" t="str">
        <f>conta!A51</f>
        <v>Fiorenzo Magni</v>
      </c>
      <c r="B115" s="5"/>
      <c r="C115" s="5">
        <f t="shared" si="0"/>
        <v>0</v>
      </c>
      <c r="D115" s="10">
        <f t="shared" si="1"/>
        <v>3</v>
      </c>
      <c r="E115" s="5"/>
      <c r="F115" s="5">
        <f t="shared" si="2"/>
        <v>0</v>
      </c>
      <c r="G115" s="10">
        <f t="shared" si="3"/>
        <v>3</v>
      </c>
      <c r="H115" s="5"/>
      <c r="I115" s="5"/>
      <c r="J115" s="5"/>
      <c r="K115" s="5"/>
      <c r="L115" s="5"/>
      <c r="M115" s="5"/>
    </row>
    <row r="116" spans="1:13" ht="11.25">
      <c r="A116" s="5" t="str">
        <f>conta!A52</f>
        <v>Carlo Galetti</v>
      </c>
      <c r="B116" s="5"/>
      <c r="C116" s="5">
        <f t="shared" si="0"/>
        <v>0</v>
      </c>
      <c r="D116" s="10">
        <f t="shared" si="1"/>
        <v>2</v>
      </c>
      <c r="E116" s="5"/>
      <c r="F116" s="5">
        <f t="shared" si="2"/>
        <v>0</v>
      </c>
      <c r="G116" s="10">
        <f t="shared" si="3"/>
        <v>2</v>
      </c>
      <c r="H116" s="5"/>
      <c r="I116" s="5"/>
      <c r="J116" s="5"/>
      <c r="K116" s="5"/>
      <c r="L116" s="5"/>
      <c r="M116" s="5"/>
    </row>
    <row r="117" spans="1:13" ht="11.25">
      <c r="A117" s="5" t="str">
        <f>conta!A53</f>
        <v>Costante Girardengo</v>
      </c>
      <c r="B117" s="5"/>
      <c r="C117" s="5">
        <f t="shared" si="0"/>
        <v>0</v>
      </c>
      <c r="D117" s="10">
        <f t="shared" si="1"/>
        <v>2</v>
      </c>
      <c r="E117" s="5"/>
      <c r="F117" s="5">
        <f t="shared" si="2"/>
        <v>0</v>
      </c>
      <c r="G117" s="10">
        <f t="shared" si="3"/>
        <v>2</v>
      </c>
      <c r="H117" s="5"/>
      <c r="I117" s="5"/>
      <c r="J117" s="5"/>
      <c r="K117" s="5"/>
      <c r="L117" s="5"/>
      <c r="M117" s="5"/>
    </row>
    <row r="118" spans="1:13" ht="11.25">
      <c r="A118" s="5" t="str">
        <f>conta!A54</f>
        <v>Giovanni Valletti</v>
      </c>
      <c r="B118" s="5"/>
      <c r="C118" s="5">
        <f t="shared" si="0"/>
        <v>0</v>
      </c>
      <c r="D118" s="10">
        <f t="shared" si="1"/>
        <v>2</v>
      </c>
      <c r="E118" s="5"/>
      <c r="F118" s="5">
        <f t="shared" si="2"/>
        <v>0</v>
      </c>
      <c r="G118" s="10">
        <f t="shared" si="3"/>
        <v>2</v>
      </c>
      <c r="H118" s="5"/>
      <c r="I118" s="5"/>
      <c r="J118" s="5"/>
      <c r="K118" s="5"/>
      <c r="L118" s="5"/>
      <c r="M118" s="5"/>
    </row>
    <row r="119" spans="1:13" ht="11.25">
      <c r="A119" s="5" t="str">
        <f>conta!A55</f>
        <v>Charly Gaul</v>
      </c>
      <c r="B119" s="5"/>
      <c r="C119" s="5">
        <f t="shared" si="0"/>
        <v>1</v>
      </c>
      <c r="D119" s="10">
        <f t="shared" si="1"/>
        <v>2</v>
      </c>
      <c r="E119" s="5"/>
      <c r="F119" s="5">
        <f t="shared" si="2"/>
        <v>0</v>
      </c>
      <c r="G119" s="10">
        <f t="shared" si="3"/>
        <v>3</v>
      </c>
      <c r="H119" s="5"/>
      <c r="I119" s="5"/>
      <c r="J119" s="5"/>
      <c r="K119" s="5"/>
      <c r="L119" s="5"/>
      <c r="M119" s="5"/>
    </row>
    <row r="120" spans="1:13" ht="11.25">
      <c r="A120" s="5" t="str">
        <f>conta!A56</f>
        <v>Franco Balmamion</v>
      </c>
      <c r="B120" s="5"/>
      <c r="C120" s="5">
        <f t="shared" si="0"/>
        <v>0</v>
      </c>
      <c r="D120" s="10">
        <f t="shared" si="1"/>
        <v>2</v>
      </c>
      <c r="E120" s="5"/>
      <c r="F120" s="5">
        <f t="shared" si="2"/>
        <v>0</v>
      </c>
      <c r="G120" s="10">
        <f t="shared" si="3"/>
        <v>2</v>
      </c>
      <c r="H120" s="5"/>
      <c r="I120" s="5"/>
      <c r="J120" s="5"/>
      <c r="K120" s="5"/>
      <c r="L120" s="5"/>
      <c r="M120" s="5"/>
    </row>
    <row r="121" spans="1:13" ht="11.25">
      <c r="A121" s="5" t="str">
        <f>conta!A57</f>
        <v>Giuseppe Saronni</v>
      </c>
      <c r="B121" s="5"/>
      <c r="C121" s="5">
        <f t="shared" si="0"/>
        <v>0</v>
      </c>
      <c r="D121" s="10">
        <f t="shared" si="1"/>
        <v>2</v>
      </c>
      <c r="E121" s="5"/>
      <c r="F121" s="5">
        <f t="shared" si="2"/>
        <v>0</v>
      </c>
      <c r="G121" s="10">
        <f t="shared" si="3"/>
        <v>2</v>
      </c>
      <c r="H121" s="5"/>
      <c r="I121" s="5"/>
      <c r="J121" s="5"/>
      <c r="K121" s="5"/>
      <c r="L121" s="5"/>
      <c r="M121" s="5"/>
    </row>
    <row r="122" spans="1:13" ht="11.25">
      <c r="A122" s="5" t="str">
        <f>conta!A58</f>
        <v>Miguel Indurain</v>
      </c>
      <c r="B122" s="5"/>
      <c r="C122" s="5">
        <f t="shared" si="0"/>
        <v>5</v>
      </c>
      <c r="D122" s="10">
        <f t="shared" si="1"/>
        <v>2</v>
      </c>
      <c r="E122" s="5"/>
      <c r="F122" s="5">
        <f t="shared" si="2"/>
        <v>0</v>
      </c>
      <c r="G122" s="10">
        <f t="shared" si="3"/>
        <v>7</v>
      </c>
      <c r="H122" s="5"/>
      <c r="I122" s="5"/>
      <c r="J122" s="5"/>
      <c r="K122" s="5"/>
      <c r="L122" s="5"/>
      <c r="M122" s="5"/>
    </row>
    <row r="123" spans="1:13" ht="11.25">
      <c r="A123" s="5" t="str">
        <f>conta!A59</f>
        <v>Ivan Gotti</v>
      </c>
      <c r="B123" s="5"/>
      <c r="C123" s="5">
        <f t="shared" si="0"/>
        <v>0</v>
      </c>
      <c r="D123" s="10">
        <f t="shared" si="1"/>
        <v>2</v>
      </c>
      <c r="E123" s="5"/>
      <c r="F123" s="5">
        <f t="shared" si="2"/>
        <v>0</v>
      </c>
      <c r="G123" s="10">
        <f t="shared" si="3"/>
        <v>2</v>
      </c>
      <c r="H123" s="5"/>
      <c r="I123" s="5"/>
      <c r="J123" s="5"/>
      <c r="K123" s="5"/>
      <c r="L123" s="5"/>
      <c r="M123" s="5"/>
    </row>
    <row r="124" spans="1:13" ht="11.25">
      <c r="A124" s="5" t="str">
        <f>conta!A60</f>
        <v>Gilberto Simoni</v>
      </c>
      <c r="B124" s="5"/>
      <c r="C124" s="5">
        <f t="shared" si="0"/>
        <v>0</v>
      </c>
      <c r="D124" s="10">
        <f t="shared" si="1"/>
        <v>2</v>
      </c>
      <c r="E124" s="5"/>
      <c r="F124" s="5">
        <f t="shared" si="2"/>
        <v>0</v>
      </c>
      <c r="G124" s="10">
        <f t="shared" si="3"/>
        <v>2</v>
      </c>
      <c r="H124" s="5"/>
      <c r="I124" s="5"/>
      <c r="J124" s="5"/>
      <c r="K124" s="5"/>
      <c r="L124" s="5"/>
      <c r="M124" s="5"/>
    </row>
    <row r="125" spans="1:13" ht="11.25">
      <c r="A125" s="5" t="str">
        <f>conta!A61</f>
        <v>Paolo Savoldelli</v>
      </c>
      <c r="B125" s="5"/>
      <c r="C125" s="5">
        <f t="shared" si="0"/>
        <v>0</v>
      </c>
      <c r="D125" s="5">
        <f t="shared" si="1"/>
        <v>2</v>
      </c>
      <c r="E125" s="5"/>
      <c r="F125" s="5">
        <f t="shared" si="2"/>
        <v>0</v>
      </c>
      <c r="G125" s="10">
        <f t="shared" si="3"/>
        <v>2</v>
      </c>
      <c r="H125" s="5"/>
      <c r="I125" s="5"/>
      <c r="J125" s="5"/>
      <c r="K125" s="5"/>
      <c r="L125" s="5"/>
      <c r="M125" s="5"/>
    </row>
    <row r="126" spans="1:13" ht="11.25">
      <c r="A126" s="5" t="str">
        <f>conta!A62</f>
        <v>Ivan Basso</v>
      </c>
      <c r="B126" s="5"/>
      <c r="C126" s="5">
        <f t="shared" si="0"/>
        <v>0</v>
      </c>
      <c r="D126" s="5">
        <f t="shared" si="1"/>
        <v>2</v>
      </c>
      <c r="E126" s="5"/>
      <c r="F126" s="5">
        <f t="shared" si="2"/>
        <v>0</v>
      </c>
      <c r="G126" s="10">
        <f t="shared" si="3"/>
        <v>2</v>
      </c>
      <c r="H126" s="5"/>
      <c r="I126" s="5"/>
      <c r="J126" s="5"/>
      <c r="K126" s="5"/>
      <c r="L126" s="5"/>
      <c r="M126" s="5"/>
    </row>
    <row r="127" spans="1:13" ht="11.25">
      <c r="A127" s="5" t="str">
        <f>conta!A63</f>
        <v>Luigi Ganna</v>
      </c>
      <c r="B127" s="5"/>
      <c r="C127" s="5">
        <f t="shared" si="0"/>
        <v>0</v>
      </c>
      <c r="D127" s="5">
        <f t="shared" si="1"/>
        <v>1</v>
      </c>
      <c r="E127" s="5"/>
      <c r="F127" s="5">
        <f t="shared" si="2"/>
        <v>0</v>
      </c>
      <c r="G127" s="5">
        <f t="shared" si="3"/>
        <v>1</v>
      </c>
      <c r="H127" s="5"/>
      <c r="I127" s="5"/>
      <c r="J127" s="5"/>
      <c r="K127" s="5"/>
      <c r="L127" s="5"/>
      <c r="M127" s="5"/>
    </row>
    <row r="128" spans="1:13" ht="11.25">
      <c r="A128" s="5" t="str">
        <f>conta!A64</f>
        <v>Squadra Atala</v>
      </c>
      <c r="B128" s="5"/>
      <c r="C128" s="5">
        <f t="shared" si="0"/>
        <v>0</v>
      </c>
      <c r="D128" s="5">
        <f t="shared" si="1"/>
        <v>1</v>
      </c>
      <c r="E128" s="5"/>
      <c r="F128" s="5">
        <f t="shared" si="2"/>
        <v>0</v>
      </c>
      <c r="G128" s="5">
        <f t="shared" si="3"/>
        <v>1</v>
      </c>
      <c r="H128" s="5"/>
      <c r="I128" s="5"/>
      <c r="J128" s="5"/>
      <c r="K128" s="5"/>
      <c r="L128" s="5"/>
      <c r="M128" s="5"/>
    </row>
    <row r="129" spans="1:13" ht="11.25">
      <c r="A129" s="5" t="str">
        <f>conta!A65</f>
        <v>Carlo Oriani</v>
      </c>
      <c r="B129" s="5"/>
      <c r="C129" s="5">
        <f t="shared" si="0"/>
        <v>0</v>
      </c>
      <c r="D129" s="5">
        <f t="shared" si="1"/>
        <v>1</v>
      </c>
      <c r="E129" s="5"/>
      <c r="F129" s="5">
        <f t="shared" si="2"/>
        <v>0</v>
      </c>
      <c r="G129" s="5">
        <f t="shared" si="3"/>
        <v>1</v>
      </c>
      <c r="H129" s="5"/>
      <c r="I129" s="5"/>
      <c r="J129" s="5"/>
      <c r="K129" s="5"/>
      <c r="L129" s="5"/>
      <c r="M129" s="5"/>
    </row>
    <row r="130" spans="1:13" ht="11.25">
      <c r="A130" s="5" t="str">
        <f>conta!A66</f>
        <v>Alfonso Calzolari</v>
      </c>
      <c r="B130" s="5"/>
      <c r="C130" s="5">
        <f t="shared" si="0"/>
        <v>0</v>
      </c>
      <c r="D130" s="5">
        <f t="shared" si="1"/>
        <v>1</v>
      </c>
      <c r="E130" s="5"/>
      <c r="F130" s="5">
        <f t="shared" si="2"/>
        <v>0</v>
      </c>
      <c r="G130" s="5">
        <f t="shared" si="3"/>
        <v>1</v>
      </c>
      <c r="H130" s="5"/>
      <c r="I130" s="5"/>
      <c r="J130" s="5"/>
      <c r="K130" s="5"/>
      <c r="L130" s="5"/>
      <c r="M130" s="5"/>
    </row>
    <row r="131" spans="1:13" ht="11.25">
      <c r="A131" s="5" t="str">
        <f>conta!A67</f>
        <v>Gaetano Belloni</v>
      </c>
      <c r="B131" s="5"/>
      <c r="C131" s="5">
        <f t="shared" si="0"/>
        <v>0</v>
      </c>
      <c r="D131" s="5">
        <f t="shared" si="1"/>
        <v>1</v>
      </c>
      <c r="E131" s="5"/>
      <c r="F131" s="5">
        <f t="shared" si="2"/>
        <v>0</v>
      </c>
      <c r="G131" s="5">
        <f t="shared" si="3"/>
        <v>1</v>
      </c>
      <c r="H131" s="5"/>
      <c r="I131" s="5"/>
      <c r="J131" s="5"/>
      <c r="K131" s="5"/>
      <c r="L131" s="5"/>
      <c r="M131" s="5"/>
    </row>
    <row r="132" spans="1:13" ht="11.25">
      <c r="A132" s="5" t="str">
        <f>conta!A68</f>
        <v>Giuseppe Enrici</v>
      </c>
      <c r="B132" s="5"/>
      <c r="C132" s="5">
        <f t="shared" si="0"/>
        <v>0</v>
      </c>
      <c r="D132" s="5">
        <f t="shared" si="1"/>
        <v>1</v>
      </c>
      <c r="E132" s="5"/>
      <c r="F132" s="5">
        <f t="shared" si="2"/>
        <v>0</v>
      </c>
      <c r="G132" s="5">
        <f t="shared" si="3"/>
        <v>1</v>
      </c>
      <c r="H132" s="5"/>
      <c r="I132" s="5"/>
      <c r="J132" s="5"/>
      <c r="K132" s="5"/>
      <c r="L132" s="5"/>
      <c r="M132" s="5"/>
    </row>
    <row r="133" spans="1:13" ht="11.25">
      <c r="A133" s="5" t="str">
        <f>conta!A69</f>
        <v>Luigi Marchisio</v>
      </c>
      <c r="B133" s="5"/>
      <c r="C133" s="5">
        <f aca="true" t="shared" si="4" ref="C133:C196">SUMIF($A$3:$A$65,A133,$C$3:$C$65)</f>
        <v>0</v>
      </c>
      <c r="D133" s="5">
        <f aca="true" t="shared" si="5" ref="D133:D196">SUMIF($F$3:$F$65,A133,$H$3:$H$65)</f>
        <v>1</v>
      </c>
      <c r="E133" s="5"/>
      <c r="F133" s="5">
        <f aca="true" t="shared" si="6" ref="F133:F196">SUMIF($K$3:$K$65,A133,$M$3:$M$65)</f>
        <v>0</v>
      </c>
      <c r="G133" s="5">
        <f aca="true" t="shared" si="7" ref="G133:G196">SUM(C133,D133,F133)</f>
        <v>1</v>
      </c>
      <c r="H133" s="5"/>
      <c r="I133" s="5"/>
      <c r="J133" s="5"/>
      <c r="K133" s="5"/>
      <c r="L133" s="5"/>
      <c r="M133" s="5"/>
    </row>
    <row r="134" spans="1:13" ht="11.25">
      <c r="A134" s="5" t="str">
        <f>conta!A70</f>
        <v>Francesco Camusso</v>
      </c>
      <c r="B134" s="5"/>
      <c r="C134" s="5">
        <f t="shared" si="4"/>
        <v>0</v>
      </c>
      <c r="D134" s="5">
        <f t="shared" si="5"/>
        <v>1</v>
      </c>
      <c r="E134" s="5"/>
      <c r="F134" s="5">
        <f t="shared" si="6"/>
        <v>0</v>
      </c>
      <c r="G134" s="5">
        <f t="shared" si="7"/>
        <v>1</v>
      </c>
      <c r="H134" s="5"/>
      <c r="I134" s="5"/>
      <c r="J134" s="5"/>
      <c r="K134" s="5"/>
      <c r="L134" s="5"/>
      <c r="M134" s="5"/>
    </row>
    <row r="135" spans="1:13" ht="11.25">
      <c r="A135" s="5" t="str">
        <f>conta!A71</f>
        <v>Antonio Pesenti</v>
      </c>
      <c r="B135" s="5"/>
      <c r="C135" s="5">
        <f t="shared" si="4"/>
        <v>0</v>
      </c>
      <c r="D135" s="5">
        <f t="shared" si="5"/>
        <v>1</v>
      </c>
      <c r="E135" s="5"/>
      <c r="F135" s="5">
        <f t="shared" si="6"/>
        <v>0</v>
      </c>
      <c r="G135" s="5">
        <f t="shared" si="7"/>
        <v>1</v>
      </c>
      <c r="H135" s="5"/>
      <c r="I135" s="5"/>
      <c r="J135" s="5"/>
      <c r="K135" s="5"/>
      <c r="L135" s="5"/>
      <c r="M135" s="5"/>
    </row>
    <row r="136" spans="1:13" ht="11.25">
      <c r="A136" s="5" t="str">
        <f>conta!A72</f>
        <v>Learco Guerra</v>
      </c>
      <c r="B136" s="5"/>
      <c r="C136" s="5">
        <f t="shared" si="4"/>
        <v>0</v>
      </c>
      <c r="D136" s="5">
        <f t="shared" si="5"/>
        <v>1</v>
      </c>
      <c r="E136" s="5"/>
      <c r="F136" s="5">
        <f t="shared" si="6"/>
        <v>0</v>
      </c>
      <c r="G136" s="5">
        <f t="shared" si="7"/>
        <v>1</v>
      </c>
      <c r="H136" s="5"/>
      <c r="I136" s="5"/>
      <c r="J136" s="5"/>
      <c r="K136" s="5"/>
      <c r="L136" s="5"/>
      <c r="M136" s="5"/>
    </row>
    <row r="137" spans="1:13" ht="11.25">
      <c r="A137" s="5" t="str">
        <f>conta!A73</f>
        <v>Vasco Bergamaschi</v>
      </c>
      <c r="B137" s="5"/>
      <c r="C137" s="5">
        <f t="shared" si="4"/>
        <v>0</v>
      </c>
      <c r="D137" s="5">
        <f t="shared" si="5"/>
        <v>1</v>
      </c>
      <c r="E137" s="5"/>
      <c r="F137" s="5">
        <f t="shared" si="6"/>
        <v>0</v>
      </c>
      <c r="G137" s="5">
        <f t="shared" si="7"/>
        <v>1</v>
      </c>
      <c r="H137" s="5"/>
      <c r="I137" s="5"/>
      <c r="J137" s="5"/>
      <c r="K137" s="5"/>
      <c r="L137" s="5"/>
      <c r="M137" s="5"/>
    </row>
    <row r="138" spans="1:13" ht="11.25">
      <c r="A138" s="5" t="str">
        <f>conta!A74</f>
        <v>Hugo Koblet</v>
      </c>
      <c r="B138" s="5"/>
      <c r="C138" s="5">
        <f t="shared" si="4"/>
        <v>1</v>
      </c>
      <c r="D138" s="5">
        <f t="shared" si="5"/>
        <v>1</v>
      </c>
      <c r="E138" s="5"/>
      <c r="F138" s="5">
        <f t="shared" si="6"/>
        <v>0</v>
      </c>
      <c r="G138" s="10">
        <f t="shared" si="7"/>
        <v>2</v>
      </c>
      <c r="H138" s="5"/>
      <c r="I138" s="5"/>
      <c r="J138" s="5"/>
      <c r="K138" s="5"/>
      <c r="L138" s="5"/>
      <c r="M138" s="5"/>
    </row>
    <row r="139" spans="1:13" ht="11.25">
      <c r="A139" s="5" t="str">
        <f>conta!A75</f>
        <v>Carlo Clerici</v>
      </c>
      <c r="B139" s="5"/>
      <c r="C139" s="5">
        <f t="shared" si="4"/>
        <v>0</v>
      </c>
      <c r="D139" s="5">
        <f t="shared" si="5"/>
        <v>1</v>
      </c>
      <c r="E139" s="5"/>
      <c r="F139" s="5">
        <f t="shared" si="6"/>
        <v>0</v>
      </c>
      <c r="G139" s="5">
        <f t="shared" si="7"/>
        <v>1</v>
      </c>
      <c r="H139" s="5"/>
      <c r="I139" s="5"/>
      <c r="J139" s="5"/>
      <c r="K139" s="5"/>
      <c r="L139" s="5"/>
      <c r="M139" s="5"/>
    </row>
    <row r="140" spans="1:13" ht="11.25">
      <c r="A140" s="5" t="str">
        <f>conta!A76</f>
        <v>Gastone Nencini</v>
      </c>
      <c r="B140" s="5"/>
      <c r="C140" s="5">
        <f t="shared" si="4"/>
        <v>1</v>
      </c>
      <c r="D140" s="5">
        <f t="shared" si="5"/>
        <v>1</v>
      </c>
      <c r="E140" s="5"/>
      <c r="F140" s="5">
        <f t="shared" si="6"/>
        <v>0</v>
      </c>
      <c r="G140" s="10">
        <f t="shared" si="7"/>
        <v>2</v>
      </c>
      <c r="H140" s="5"/>
      <c r="I140" s="5"/>
      <c r="J140" s="5"/>
      <c r="K140" s="5"/>
      <c r="L140" s="5"/>
      <c r="M140" s="5"/>
    </row>
    <row r="141" spans="1:13" ht="11.25">
      <c r="A141" s="5" t="str">
        <f>conta!A77</f>
        <v>Ercole Baldini</v>
      </c>
      <c r="B141" s="5"/>
      <c r="C141" s="5">
        <f t="shared" si="4"/>
        <v>0</v>
      </c>
      <c r="D141" s="5">
        <f t="shared" si="5"/>
        <v>1</v>
      </c>
      <c r="E141" s="5"/>
      <c r="F141" s="5">
        <f t="shared" si="6"/>
        <v>0</v>
      </c>
      <c r="G141" s="5">
        <f t="shared" si="7"/>
        <v>1</v>
      </c>
      <c r="H141" s="5"/>
      <c r="I141" s="5"/>
      <c r="J141" s="5"/>
      <c r="K141" s="5"/>
      <c r="L141" s="5"/>
      <c r="M141" s="5"/>
    </row>
    <row r="142" spans="1:13" ht="11.25">
      <c r="A142" s="5" t="str">
        <f>conta!A78</f>
        <v>Arnaldo Pambianco</v>
      </c>
      <c r="B142" s="5"/>
      <c r="C142" s="5">
        <f t="shared" si="4"/>
        <v>0</v>
      </c>
      <c r="D142" s="5">
        <f t="shared" si="5"/>
        <v>1</v>
      </c>
      <c r="E142" s="5"/>
      <c r="F142" s="5">
        <f t="shared" si="6"/>
        <v>0</v>
      </c>
      <c r="G142" s="5">
        <f t="shared" si="7"/>
        <v>1</v>
      </c>
      <c r="H142" s="5"/>
      <c r="I142" s="5"/>
      <c r="J142" s="5"/>
      <c r="K142" s="5"/>
      <c r="L142" s="5"/>
      <c r="M142" s="5"/>
    </row>
    <row r="143" spans="1:13" ht="11.25">
      <c r="A143" s="5" t="str">
        <f>conta!A79</f>
        <v>Vittorio Adorni</v>
      </c>
      <c r="B143" s="5"/>
      <c r="C143" s="5">
        <f t="shared" si="4"/>
        <v>0</v>
      </c>
      <c r="D143" s="5">
        <f t="shared" si="5"/>
        <v>1</v>
      </c>
      <c r="E143" s="5"/>
      <c r="F143" s="5">
        <f t="shared" si="6"/>
        <v>0</v>
      </c>
      <c r="G143" s="5">
        <f t="shared" si="7"/>
        <v>1</v>
      </c>
      <c r="H143" s="5"/>
      <c r="I143" s="5"/>
      <c r="J143" s="5"/>
      <c r="K143" s="5"/>
      <c r="L143" s="5"/>
      <c r="M143" s="5"/>
    </row>
    <row r="144" spans="1:13" ht="11.25">
      <c r="A144" s="5" t="str">
        <f>conta!A80</f>
        <v>Gianni Motta</v>
      </c>
      <c r="B144" s="5"/>
      <c r="C144" s="5">
        <f t="shared" si="4"/>
        <v>0</v>
      </c>
      <c r="D144" s="5">
        <f t="shared" si="5"/>
        <v>1</v>
      </c>
      <c r="E144" s="5"/>
      <c r="F144" s="5">
        <f t="shared" si="6"/>
        <v>0</v>
      </c>
      <c r="G144" s="5">
        <f t="shared" si="7"/>
        <v>1</v>
      </c>
      <c r="H144" s="5"/>
      <c r="I144" s="5"/>
      <c r="J144" s="5"/>
      <c r="K144" s="5"/>
      <c r="L144" s="5"/>
      <c r="M144" s="5"/>
    </row>
    <row r="145" spans="1:13" ht="11.25">
      <c r="A145" s="5" t="str">
        <f>conta!A81</f>
        <v>Gosta Petterson</v>
      </c>
      <c r="B145" s="5"/>
      <c r="C145" s="5">
        <f t="shared" si="4"/>
        <v>0</v>
      </c>
      <c r="D145" s="5">
        <f t="shared" si="5"/>
        <v>1</v>
      </c>
      <c r="E145" s="5"/>
      <c r="F145" s="5">
        <f t="shared" si="6"/>
        <v>0</v>
      </c>
      <c r="G145" s="5">
        <f t="shared" si="7"/>
        <v>1</v>
      </c>
      <c r="H145" s="5"/>
      <c r="I145" s="5"/>
      <c r="J145" s="5"/>
      <c r="K145" s="5"/>
      <c r="L145" s="5"/>
      <c r="M145" s="5"/>
    </row>
    <row r="146" spans="1:13" ht="11.25">
      <c r="A146" s="5" t="str">
        <f>conta!A82</f>
        <v>Fausto Bertoglio</v>
      </c>
      <c r="B146" s="5"/>
      <c r="C146" s="5">
        <f t="shared" si="4"/>
        <v>0</v>
      </c>
      <c r="D146" s="5">
        <f t="shared" si="5"/>
        <v>1</v>
      </c>
      <c r="E146" s="5"/>
      <c r="F146" s="5">
        <f t="shared" si="6"/>
        <v>0</v>
      </c>
      <c r="G146" s="5">
        <f t="shared" si="7"/>
        <v>1</v>
      </c>
      <c r="H146" s="5"/>
      <c r="I146" s="5"/>
      <c r="J146" s="5"/>
      <c r="K146" s="5"/>
      <c r="L146" s="5"/>
      <c r="M146" s="5"/>
    </row>
    <row r="147" spans="1:13" ht="11.25">
      <c r="A147" s="5" t="str">
        <f>conta!A83</f>
        <v>Michel Pollentier</v>
      </c>
      <c r="B147" s="5"/>
      <c r="C147" s="5">
        <f t="shared" si="4"/>
        <v>0</v>
      </c>
      <c r="D147" s="5">
        <f t="shared" si="5"/>
        <v>1</v>
      </c>
      <c r="E147" s="5"/>
      <c r="F147" s="5">
        <f t="shared" si="6"/>
        <v>0</v>
      </c>
      <c r="G147" s="5">
        <f t="shared" si="7"/>
        <v>1</v>
      </c>
      <c r="H147" s="5"/>
      <c r="I147" s="5"/>
      <c r="J147" s="5"/>
      <c r="K147" s="5"/>
      <c r="L147" s="5"/>
      <c r="M147" s="5"/>
    </row>
    <row r="148" spans="1:12" ht="11.25">
      <c r="A148" s="5" t="str">
        <f>conta!A84</f>
        <v>Johan De Muynck</v>
      </c>
      <c r="B148" s="5"/>
      <c r="C148" s="5">
        <f t="shared" si="4"/>
        <v>0</v>
      </c>
      <c r="D148" s="5">
        <f t="shared" si="5"/>
        <v>1</v>
      </c>
      <c r="E148" s="5"/>
      <c r="F148" s="5">
        <f t="shared" si="6"/>
        <v>0</v>
      </c>
      <c r="G148" s="5">
        <f t="shared" si="7"/>
        <v>1</v>
      </c>
      <c r="H148" s="5"/>
      <c r="I148" s="5"/>
      <c r="J148" s="5"/>
      <c r="K148" s="5"/>
      <c r="L148" s="5"/>
    </row>
    <row r="149" spans="1:12" ht="11.25">
      <c r="A149" s="5" t="str">
        <f>conta!A85</f>
        <v>Francesco Moser</v>
      </c>
      <c r="B149" s="5"/>
      <c r="C149" s="5">
        <f t="shared" si="4"/>
        <v>0</v>
      </c>
      <c r="D149" s="5">
        <f t="shared" si="5"/>
        <v>1</v>
      </c>
      <c r="E149" s="5"/>
      <c r="F149" s="5">
        <f t="shared" si="6"/>
        <v>0</v>
      </c>
      <c r="G149" s="5">
        <f t="shared" si="7"/>
        <v>1</v>
      </c>
      <c r="H149" s="5"/>
      <c r="I149" s="5"/>
      <c r="J149" s="5"/>
      <c r="K149" s="5"/>
      <c r="L149" s="5"/>
    </row>
    <row r="150" spans="1:12" ht="11.25">
      <c r="A150" s="5" t="str">
        <f>conta!A86</f>
        <v>Roberto Visentin</v>
      </c>
      <c r="B150" s="5"/>
      <c r="C150" s="5">
        <f t="shared" si="4"/>
        <v>0</v>
      </c>
      <c r="D150" s="5">
        <f t="shared" si="5"/>
        <v>1</v>
      </c>
      <c r="E150" s="5"/>
      <c r="F150" s="5">
        <f t="shared" si="6"/>
        <v>0</v>
      </c>
      <c r="G150" s="5">
        <f t="shared" si="7"/>
        <v>1</v>
      </c>
      <c r="H150" s="5"/>
      <c r="I150" s="5"/>
      <c r="J150" s="5"/>
      <c r="K150" s="5"/>
      <c r="L150" s="5"/>
    </row>
    <row r="151" spans="1:12" ht="11.25">
      <c r="A151" s="5" t="str">
        <f>conta!A87</f>
        <v>Stephen Roche</v>
      </c>
      <c r="B151" s="5"/>
      <c r="C151" s="5">
        <f t="shared" si="4"/>
        <v>1</v>
      </c>
      <c r="D151" s="5">
        <f t="shared" si="5"/>
        <v>1</v>
      </c>
      <c r="E151" s="5"/>
      <c r="F151" s="5">
        <f t="shared" si="6"/>
        <v>0</v>
      </c>
      <c r="G151" s="10">
        <f t="shared" si="7"/>
        <v>2</v>
      </c>
      <c r="H151" s="5"/>
      <c r="I151" s="5"/>
      <c r="J151" s="5"/>
      <c r="K151" s="5"/>
      <c r="L151" s="5"/>
    </row>
    <row r="152" spans="1:12" ht="11.25">
      <c r="A152" s="5" t="str">
        <f>conta!A88</f>
        <v>Andrew Hampsten</v>
      </c>
      <c r="B152" s="5"/>
      <c r="C152" s="5">
        <f t="shared" si="4"/>
        <v>0</v>
      </c>
      <c r="D152" s="5">
        <f t="shared" si="5"/>
        <v>1</v>
      </c>
      <c r="E152" s="5"/>
      <c r="F152" s="5">
        <f t="shared" si="6"/>
        <v>0</v>
      </c>
      <c r="G152" s="5">
        <f t="shared" si="7"/>
        <v>1</v>
      </c>
      <c r="H152" s="5"/>
      <c r="I152" s="5"/>
      <c r="J152" s="5"/>
      <c r="K152" s="5"/>
      <c r="L152" s="5"/>
    </row>
    <row r="153" spans="1:12" ht="11.25">
      <c r="A153" s="5" t="str">
        <f>conta!A89</f>
        <v>Laurent Fignon</v>
      </c>
      <c r="B153" s="5"/>
      <c r="C153" s="5">
        <f t="shared" si="4"/>
        <v>2</v>
      </c>
      <c r="D153" s="5">
        <f t="shared" si="5"/>
        <v>1</v>
      </c>
      <c r="E153" s="5"/>
      <c r="F153" s="5">
        <f t="shared" si="6"/>
        <v>0</v>
      </c>
      <c r="G153" s="10">
        <f t="shared" si="7"/>
        <v>3</v>
      </c>
      <c r="H153" s="5"/>
      <c r="I153" s="5"/>
      <c r="J153" s="5"/>
      <c r="K153" s="5"/>
      <c r="L153" s="5"/>
    </row>
    <row r="154" spans="1:12" ht="11.25">
      <c r="A154" s="5" t="str">
        <f>conta!A90</f>
        <v>Gianni Bugno</v>
      </c>
      <c r="B154" s="5"/>
      <c r="C154" s="5">
        <f t="shared" si="4"/>
        <v>0</v>
      </c>
      <c r="D154" s="5">
        <f t="shared" si="5"/>
        <v>1</v>
      </c>
      <c r="E154" s="5"/>
      <c r="F154" s="5">
        <f t="shared" si="6"/>
        <v>0</v>
      </c>
      <c r="G154" s="5">
        <f t="shared" si="7"/>
        <v>1</v>
      </c>
      <c r="H154" s="5"/>
      <c r="I154" s="5"/>
      <c r="J154" s="5"/>
      <c r="K154" s="5"/>
      <c r="L154" s="5"/>
    </row>
    <row r="155" spans="1:12" ht="11.25">
      <c r="A155" s="5" t="str">
        <f>conta!A91</f>
        <v>Franco Chioccioli</v>
      </c>
      <c r="B155" s="5"/>
      <c r="C155" s="5">
        <f t="shared" si="4"/>
        <v>0</v>
      </c>
      <c r="D155" s="5">
        <f t="shared" si="5"/>
        <v>1</v>
      </c>
      <c r="E155" s="5"/>
      <c r="F155" s="5">
        <f t="shared" si="6"/>
        <v>0</v>
      </c>
      <c r="G155" s="5">
        <f t="shared" si="7"/>
        <v>1</v>
      </c>
      <c r="H155" s="5"/>
      <c r="I155" s="5"/>
      <c r="J155" s="5"/>
      <c r="K155" s="5"/>
      <c r="L155" s="5"/>
    </row>
    <row r="156" spans="1:12" ht="11.25">
      <c r="A156" s="5" t="str">
        <f>conta!A92</f>
        <v>Eugeni Berzin</v>
      </c>
      <c r="B156" s="5"/>
      <c r="C156" s="5">
        <f t="shared" si="4"/>
        <v>0</v>
      </c>
      <c r="D156" s="5">
        <f t="shared" si="5"/>
        <v>1</v>
      </c>
      <c r="E156" s="5"/>
      <c r="F156" s="5">
        <f t="shared" si="6"/>
        <v>0</v>
      </c>
      <c r="G156" s="5">
        <f t="shared" si="7"/>
        <v>1</v>
      </c>
      <c r="H156" s="5"/>
      <c r="I156" s="5"/>
      <c r="J156" s="5"/>
      <c r="K156" s="5"/>
      <c r="L156" s="5"/>
    </row>
    <row r="157" spans="1:12" ht="11.25">
      <c r="A157" s="5" t="str">
        <f>conta!A93</f>
        <v>Pavel Tonkov</v>
      </c>
      <c r="B157" s="5"/>
      <c r="C157" s="5">
        <f t="shared" si="4"/>
        <v>0</v>
      </c>
      <c r="D157" s="5">
        <f t="shared" si="5"/>
        <v>1</v>
      </c>
      <c r="E157" s="5"/>
      <c r="F157" s="5">
        <f t="shared" si="6"/>
        <v>0</v>
      </c>
      <c r="G157" s="5">
        <f t="shared" si="7"/>
        <v>1</v>
      </c>
      <c r="H157" s="5"/>
      <c r="I157" s="5"/>
      <c r="J157" s="5"/>
      <c r="K157" s="5"/>
      <c r="L157" s="5"/>
    </row>
    <row r="158" spans="1:12" ht="11.25">
      <c r="A158" s="5" t="str">
        <f>conta!A94</f>
        <v>Marco Pantani</v>
      </c>
      <c r="B158" s="5"/>
      <c r="C158" s="5">
        <f t="shared" si="4"/>
        <v>1</v>
      </c>
      <c r="D158" s="5">
        <f t="shared" si="5"/>
        <v>1</v>
      </c>
      <c r="E158" s="5"/>
      <c r="F158" s="5">
        <f t="shared" si="6"/>
        <v>0</v>
      </c>
      <c r="G158" s="10">
        <f t="shared" si="7"/>
        <v>2</v>
      </c>
      <c r="H158" s="5"/>
      <c r="I158" s="5"/>
      <c r="J158" s="5"/>
      <c r="K158" s="5"/>
      <c r="L158" s="5"/>
    </row>
    <row r="159" spans="1:12" ht="11.25">
      <c r="A159" s="5" t="str">
        <f>conta!A95</f>
        <v>Stefano Garzelli</v>
      </c>
      <c r="B159" s="5"/>
      <c r="C159" s="5">
        <f t="shared" si="4"/>
        <v>0</v>
      </c>
      <c r="D159" s="5">
        <f t="shared" si="5"/>
        <v>1</v>
      </c>
      <c r="E159" s="5"/>
      <c r="F159" s="5">
        <f t="shared" si="6"/>
        <v>0</v>
      </c>
      <c r="G159" s="5">
        <f t="shared" si="7"/>
        <v>1</v>
      </c>
      <c r="H159" s="5"/>
      <c r="I159" s="5"/>
      <c r="J159" s="5"/>
      <c r="K159" s="5"/>
      <c r="L159" s="5"/>
    </row>
    <row r="160" spans="1:12" ht="11.25">
      <c r="A160" s="5" t="str">
        <f>conta!A96</f>
        <v>Damiano Cunego</v>
      </c>
      <c r="B160" s="5"/>
      <c r="C160" s="5">
        <f t="shared" si="4"/>
        <v>0</v>
      </c>
      <c r="D160" s="5">
        <f t="shared" si="5"/>
        <v>1</v>
      </c>
      <c r="E160" s="5"/>
      <c r="F160" s="5">
        <f t="shared" si="6"/>
        <v>0</v>
      </c>
      <c r="G160" s="5">
        <f t="shared" si="7"/>
        <v>1</v>
      </c>
      <c r="H160" s="5"/>
      <c r="I160" s="5"/>
      <c r="J160" s="5"/>
      <c r="K160" s="5"/>
      <c r="L160" s="5"/>
    </row>
    <row r="161" spans="1:12" ht="11.25">
      <c r="A161" s="5" t="str">
        <f>conta!A97</f>
        <v>Danilo Di Luca</v>
      </c>
      <c r="B161" s="5"/>
      <c r="C161" s="5">
        <f t="shared" si="4"/>
        <v>0</v>
      </c>
      <c r="D161" s="5">
        <f t="shared" si="5"/>
        <v>1</v>
      </c>
      <c r="E161" s="5"/>
      <c r="F161" s="5">
        <f t="shared" si="6"/>
        <v>0</v>
      </c>
      <c r="G161" s="5">
        <f t="shared" si="7"/>
        <v>1</v>
      </c>
      <c r="H161" s="5"/>
      <c r="I161" s="5"/>
      <c r="J161" s="5"/>
      <c r="K161" s="5"/>
      <c r="L161" s="5"/>
    </row>
    <row r="162" spans="1:12" ht="11.25">
      <c r="A162" s="5" t="str">
        <f>conta!A98</f>
        <v>Michele Scarponi</v>
      </c>
      <c r="B162" s="5"/>
      <c r="C162" s="5">
        <f t="shared" si="4"/>
        <v>0</v>
      </c>
      <c r="D162" s="5">
        <f t="shared" si="5"/>
        <v>1</v>
      </c>
      <c r="E162" s="5"/>
      <c r="F162" s="5">
        <f t="shared" si="6"/>
        <v>0</v>
      </c>
      <c r="G162" s="5">
        <f t="shared" si="7"/>
        <v>1</v>
      </c>
      <c r="H162" s="5"/>
      <c r="I162" s="5"/>
      <c r="J162" s="5"/>
      <c r="K162" s="5"/>
      <c r="L162" s="5"/>
    </row>
    <row r="163" spans="1:12" ht="11.25">
      <c r="A163" s="5" t="str">
        <f>conta!A99</f>
        <v>Ryder Hesjedal</v>
      </c>
      <c r="B163" s="5"/>
      <c r="C163" s="5">
        <f t="shared" si="4"/>
        <v>0</v>
      </c>
      <c r="D163" s="5">
        <f t="shared" si="5"/>
        <v>1</v>
      </c>
      <c r="E163" s="5"/>
      <c r="F163" s="5">
        <f t="shared" si="6"/>
        <v>0</v>
      </c>
      <c r="G163" s="5">
        <f t="shared" si="7"/>
        <v>1</v>
      </c>
      <c r="H163" s="5"/>
      <c r="I163" s="5"/>
      <c r="J163" s="5"/>
      <c r="K163" s="5"/>
      <c r="L163" s="5"/>
    </row>
    <row r="164" spans="1:12" ht="11.25">
      <c r="A164" s="5" t="str">
        <f>conta!A100</f>
        <v>Nairo Quintana</v>
      </c>
      <c r="B164" s="5"/>
      <c r="C164" s="5">
        <f t="shared" si="4"/>
        <v>0</v>
      </c>
      <c r="D164" s="5">
        <f t="shared" si="5"/>
        <v>1</v>
      </c>
      <c r="E164" s="5"/>
      <c r="F164" s="5">
        <f t="shared" si="6"/>
        <v>1</v>
      </c>
      <c r="G164" s="5">
        <f t="shared" si="7"/>
        <v>2</v>
      </c>
      <c r="H164" s="5"/>
      <c r="I164" s="5"/>
      <c r="J164" s="5"/>
      <c r="K164" s="5"/>
      <c r="L164" s="5"/>
    </row>
    <row r="165" spans="1:12" ht="11.25">
      <c r="A165" s="5" t="str">
        <f>conta!A101</f>
        <v>Roberto Heras</v>
      </c>
      <c r="B165" s="5"/>
      <c r="C165" s="5">
        <f t="shared" si="4"/>
        <v>0</v>
      </c>
      <c r="D165" s="5">
        <f t="shared" si="5"/>
        <v>0</v>
      </c>
      <c r="E165" s="5"/>
      <c r="F165" s="10">
        <f t="shared" si="6"/>
        <v>3</v>
      </c>
      <c r="G165" s="10">
        <f t="shared" si="7"/>
        <v>3</v>
      </c>
      <c r="H165" s="5"/>
      <c r="I165" s="5"/>
      <c r="J165" s="5"/>
      <c r="K165" s="5"/>
      <c r="L165" s="5"/>
    </row>
    <row r="166" spans="1:12" ht="11.25">
      <c r="A166" s="5" t="str">
        <f>conta!A102</f>
        <v>Alberto Contador</v>
      </c>
      <c r="B166" s="5"/>
      <c r="C166" s="5">
        <f t="shared" si="4"/>
        <v>2</v>
      </c>
      <c r="D166" s="10">
        <f t="shared" si="5"/>
        <v>2</v>
      </c>
      <c r="E166" s="5"/>
      <c r="F166" s="10">
        <f t="shared" si="6"/>
        <v>3</v>
      </c>
      <c r="G166" s="10">
        <f t="shared" si="7"/>
        <v>7</v>
      </c>
      <c r="H166" s="5"/>
      <c r="I166" s="5"/>
      <c r="J166" s="5"/>
      <c r="K166" s="5"/>
      <c r="L166" s="5"/>
    </row>
    <row r="167" spans="1:12" ht="11.25">
      <c r="A167" s="5" t="str">
        <f>conta!A103</f>
        <v>Tony Rominger</v>
      </c>
      <c r="B167" s="5"/>
      <c r="C167" s="5">
        <f t="shared" si="4"/>
        <v>0</v>
      </c>
      <c r="D167" s="5">
        <f t="shared" si="5"/>
        <v>1</v>
      </c>
      <c r="E167" s="5"/>
      <c r="F167" s="10">
        <f t="shared" si="6"/>
        <v>3</v>
      </c>
      <c r="G167" s="10">
        <f t="shared" si="7"/>
        <v>4</v>
      </c>
      <c r="H167" s="5"/>
      <c r="I167" s="5"/>
      <c r="J167" s="5"/>
      <c r="K167" s="5"/>
      <c r="L167" s="5"/>
    </row>
    <row r="168" spans="1:12" ht="11.25">
      <c r="A168" s="5" t="str">
        <f>conta!A104</f>
        <v>Julian Berrendero</v>
      </c>
      <c r="B168" s="5"/>
      <c r="C168" s="5">
        <f t="shared" si="4"/>
        <v>0</v>
      </c>
      <c r="D168" s="5">
        <f t="shared" si="5"/>
        <v>0</v>
      </c>
      <c r="E168" s="5"/>
      <c r="F168" s="10">
        <f t="shared" si="6"/>
        <v>2</v>
      </c>
      <c r="G168" s="10">
        <f t="shared" si="7"/>
        <v>2</v>
      </c>
      <c r="H168" s="5"/>
      <c r="I168" s="5"/>
      <c r="J168" s="5"/>
      <c r="K168" s="5"/>
      <c r="L168" s="5"/>
    </row>
    <row r="169" spans="1:12" ht="11.25">
      <c r="A169" s="5" t="str">
        <f>conta!A105</f>
        <v>Josè Manuel Fuente</v>
      </c>
      <c r="B169" s="5"/>
      <c r="C169" s="5">
        <f t="shared" si="4"/>
        <v>0</v>
      </c>
      <c r="D169" s="5">
        <f t="shared" si="5"/>
        <v>0</v>
      </c>
      <c r="E169" s="5"/>
      <c r="F169" s="10">
        <f t="shared" si="6"/>
        <v>2</v>
      </c>
      <c r="G169" s="10">
        <f t="shared" si="7"/>
        <v>2</v>
      </c>
      <c r="H169" s="5"/>
      <c r="I169" s="5"/>
      <c r="J169" s="5"/>
      <c r="K169" s="5"/>
      <c r="L169" s="5"/>
    </row>
    <row r="170" spans="1:12" ht="11.25">
      <c r="A170" s="5" t="str">
        <f>conta!A106</f>
        <v>Pedro Delgado</v>
      </c>
      <c r="B170" s="5"/>
      <c r="C170" s="5">
        <f t="shared" si="4"/>
        <v>1</v>
      </c>
      <c r="D170" s="5">
        <f t="shared" si="5"/>
        <v>0</v>
      </c>
      <c r="E170" s="5"/>
      <c r="F170" s="10">
        <f t="shared" si="6"/>
        <v>2</v>
      </c>
      <c r="G170" s="10">
        <f t="shared" si="7"/>
        <v>3</v>
      </c>
      <c r="H170" s="5"/>
      <c r="I170" s="5"/>
      <c r="J170" s="5"/>
      <c r="K170" s="5"/>
      <c r="L170" s="5"/>
    </row>
    <row r="171" spans="1:12" ht="11.25">
      <c r="A171" s="5" t="str">
        <f>conta!A107</f>
        <v>Bernard Hinault</v>
      </c>
      <c r="B171" s="5"/>
      <c r="C171" s="5">
        <f t="shared" si="4"/>
        <v>5</v>
      </c>
      <c r="D171" s="10">
        <f t="shared" si="5"/>
        <v>3</v>
      </c>
      <c r="E171" s="5"/>
      <c r="F171" s="10">
        <f t="shared" si="6"/>
        <v>2</v>
      </c>
      <c r="G171" s="10">
        <f t="shared" si="7"/>
        <v>10</v>
      </c>
      <c r="H171" s="5"/>
      <c r="I171" s="5"/>
      <c r="J171" s="5"/>
      <c r="K171" s="5"/>
      <c r="L171" s="5"/>
    </row>
    <row r="172" spans="1:12" ht="11.25">
      <c r="A172" s="5" t="str">
        <f>conta!A108</f>
        <v>Gustaaf Deloor</v>
      </c>
      <c r="B172" s="5"/>
      <c r="C172" s="5">
        <f t="shared" si="4"/>
        <v>0</v>
      </c>
      <c r="D172" s="5">
        <f t="shared" si="5"/>
        <v>0</v>
      </c>
      <c r="E172" s="5"/>
      <c r="F172" s="10">
        <f t="shared" si="6"/>
        <v>2</v>
      </c>
      <c r="G172" s="10">
        <f t="shared" si="7"/>
        <v>2</v>
      </c>
      <c r="H172" s="5"/>
      <c r="I172" s="5"/>
      <c r="J172" s="5"/>
      <c r="K172" s="5"/>
      <c r="L172" s="5"/>
    </row>
    <row r="173" spans="1:12" ht="11.25">
      <c r="A173" s="5" t="str">
        <f>conta!A109</f>
        <v>Alex Zulle</v>
      </c>
      <c r="B173" s="5"/>
      <c r="C173" s="5">
        <f t="shared" si="4"/>
        <v>0</v>
      </c>
      <c r="D173" s="5">
        <f t="shared" si="5"/>
        <v>0</v>
      </c>
      <c r="E173" s="5"/>
      <c r="F173" s="10">
        <f t="shared" si="6"/>
        <v>2</v>
      </c>
      <c r="G173" s="10">
        <f t="shared" si="7"/>
        <v>2</v>
      </c>
      <c r="H173" s="5"/>
      <c r="I173" s="5"/>
      <c r="J173" s="5"/>
      <c r="K173" s="5"/>
      <c r="L173" s="5"/>
    </row>
    <row r="174" spans="1:12" ht="11.25">
      <c r="A174" s="5" t="str">
        <f>conta!A110</f>
        <v>Denis Menchov</v>
      </c>
      <c r="B174" s="5"/>
      <c r="C174" s="5">
        <f t="shared" si="4"/>
        <v>0</v>
      </c>
      <c r="D174" s="5">
        <f t="shared" si="5"/>
        <v>1</v>
      </c>
      <c r="E174" s="5"/>
      <c r="F174" s="10">
        <f t="shared" si="6"/>
        <v>2</v>
      </c>
      <c r="G174" s="10">
        <f t="shared" si="7"/>
        <v>3</v>
      </c>
      <c r="H174" s="5"/>
      <c r="I174" s="5"/>
      <c r="J174" s="5"/>
      <c r="K174" s="5"/>
      <c r="L174" s="5"/>
    </row>
    <row r="175" spans="1:12" ht="11.25">
      <c r="A175" s="5" t="str">
        <f>conta!A111</f>
        <v>Delio Rodriguez</v>
      </c>
      <c r="B175" s="5"/>
      <c r="C175" s="5">
        <f t="shared" si="4"/>
        <v>0</v>
      </c>
      <c r="D175" s="5">
        <f t="shared" si="5"/>
        <v>0</v>
      </c>
      <c r="E175" s="5"/>
      <c r="F175" s="5">
        <f t="shared" si="6"/>
        <v>1</v>
      </c>
      <c r="G175" s="5">
        <f t="shared" si="7"/>
        <v>1</v>
      </c>
      <c r="H175" s="5"/>
      <c r="I175" s="5"/>
      <c r="J175" s="5"/>
      <c r="K175" s="5"/>
      <c r="L175" s="5"/>
    </row>
    <row r="176" spans="1:12" ht="11.25">
      <c r="A176" s="5" t="str">
        <f>conta!A112</f>
        <v>Dalmacio Langarica</v>
      </c>
      <c r="B176" s="5"/>
      <c r="C176" s="5">
        <f t="shared" si="4"/>
        <v>0</v>
      </c>
      <c r="D176" s="5">
        <f t="shared" si="5"/>
        <v>0</v>
      </c>
      <c r="E176" s="5"/>
      <c r="F176" s="5">
        <f t="shared" si="6"/>
        <v>1</v>
      </c>
      <c r="G176" s="5">
        <f t="shared" si="7"/>
        <v>1</v>
      </c>
      <c r="H176" s="5"/>
      <c r="I176" s="5"/>
      <c r="J176" s="5"/>
      <c r="K176" s="5"/>
      <c r="L176" s="5"/>
    </row>
    <row r="177" spans="1:12" ht="11.25">
      <c r="A177" s="5" t="str">
        <f>conta!A113</f>
        <v>Bernardo Ruiz</v>
      </c>
      <c r="B177" s="5"/>
      <c r="C177" s="5">
        <f t="shared" si="4"/>
        <v>0</v>
      </c>
      <c r="D177" s="5">
        <f t="shared" si="5"/>
        <v>0</v>
      </c>
      <c r="E177" s="5"/>
      <c r="F177" s="5">
        <f t="shared" si="6"/>
        <v>1</v>
      </c>
      <c r="G177" s="5">
        <f t="shared" si="7"/>
        <v>1</v>
      </c>
      <c r="H177" s="5"/>
      <c r="I177" s="5"/>
      <c r="J177" s="5"/>
      <c r="K177" s="5"/>
      <c r="L177" s="5"/>
    </row>
    <row r="178" spans="1:12" ht="11.25">
      <c r="A178" s="5" t="str">
        <f>conta!A114</f>
        <v>Emilio Rodriguez</v>
      </c>
      <c r="B178" s="5"/>
      <c r="C178" s="5">
        <f t="shared" si="4"/>
        <v>0</v>
      </c>
      <c r="D178" s="5">
        <f t="shared" si="5"/>
        <v>0</v>
      </c>
      <c r="E178" s="5"/>
      <c r="F178" s="5">
        <f t="shared" si="6"/>
        <v>1</v>
      </c>
      <c r="G178" s="5">
        <f t="shared" si="7"/>
        <v>1</v>
      </c>
      <c r="H178" s="5"/>
      <c r="I178" s="5"/>
      <c r="J178" s="5"/>
      <c r="K178" s="5"/>
      <c r="L178" s="5"/>
    </row>
    <row r="179" spans="1:12" ht="11.25">
      <c r="A179" s="5" t="str">
        <f>conta!A115</f>
        <v>Jesus Lorono</v>
      </c>
      <c r="B179" s="5"/>
      <c r="C179" s="5">
        <f t="shared" si="4"/>
        <v>0</v>
      </c>
      <c r="D179" s="5">
        <f t="shared" si="5"/>
        <v>0</v>
      </c>
      <c r="E179" s="5"/>
      <c r="F179" s="5">
        <f t="shared" si="6"/>
        <v>1</v>
      </c>
      <c r="G179" s="5">
        <f t="shared" si="7"/>
        <v>1</v>
      </c>
      <c r="H179" s="5"/>
      <c r="I179" s="5"/>
      <c r="J179" s="5"/>
      <c r="K179" s="5"/>
      <c r="L179" s="5"/>
    </row>
    <row r="180" spans="1:7" ht="11.25">
      <c r="A180" s="5" t="str">
        <f>conta!A116</f>
        <v>Antonio Suarez</v>
      </c>
      <c r="C180" s="5">
        <f t="shared" si="4"/>
        <v>0</v>
      </c>
      <c r="D180" s="5">
        <f t="shared" si="5"/>
        <v>0</v>
      </c>
      <c r="F180" s="5">
        <f t="shared" si="6"/>
        <v>1</v>
      </c>
      <c r="G180" s="5">
        <f t="shared" si="7"/>
        <v>1</v>
      </c>
    </row>
    <row r="181" spans="1:7" ht="11.25">
      <c r="A181" s="5" t="str">
        <f>conta!A117</f>
        <v>Angelico Soler</v>
      </c>
      <c r="C181" s="5">
        <f t="shared" si="4"/>
        <v>0</v>
      </c>
      <c r="D181" s="5">
        <f t="shared" si="5"/>
        <v>0</v>
      </c>
      <c r="F181" s="5">
        <f t="shared" si="6"/>
        <v>1</v>
      </c>
      <c r="G181" s="5">
        <f t="shared" si="7"/>
        <v>1</v>
      </c>
    </row>
    <row r="182" spans="1:7" ht="11.25">
      <c r="A182" s="5" t="str">
        <f>conta!A118</f>
        <v>Francisco Gabica</v>
      </c>
      <c r="C182" s="5">
        <f t="shared" si="4"/>
        <v>0</v>
      </c>
      <c r="D182" s="5">
        <f t="shared" si="5"/>
        <v>0</v>
      </c>
      <c r="F182" s="5">
        <f t="shared" si="6"/>
        <v>1</v>
      </c>
      <c r="G182" s="5">
        <f t="shared" si="7"/>
        <v>1</v>
      </c>
    </row>
    <row r="183" spans="1:7" ht="11.25">
      <c r="A183" s="5" t="str">
        <f>conta!A119</f>
        <v>Jan Janssen</v>
      </c>
      <c r="C183" s="5">
        <f t="shared" si="4"/>
        <v>1</v>
      </c>
      <c r="D183" s="5">
        <f t="shared" si="5"/>
        <v>0</v>
      </c>
      <c r="F183" s="5">
        <f t="shared" si="6"/>
        <v>1</v>
      </c>
      <c r="G183" s="10">
        <f t="shared" si="7"/>
        <v>2</v>
      </c>
    </row>
    <row r="184" spans="1:7" ht="11.25">
      <c r="A184" s="5" t="str">
        <f>conta!A120</f>
        <v>Luis Ocana</v>
      </c>
      <c r="C184" s="5">
        <f t="shared" si="4"/>
        <v>1</v>
      </c>
      <c r="D184" s="5">
        <f t="shared" si="5"/>
        <v>0</v>
      </c>
      <c r="F184" s="5">
        <f t="shared" si="6"/>
        <v>1</v>
      </c>
      <c r="G184" s="10">
        <f t="shared" si="7"/>
        <v>2</v>
      </c>
    </row>
    <row r="185" spans="1:7" ht="11.25">
      <c r="A185" s="5" t="str">
        <f>conta!A121</f>
        <v>Agustin Tamames</v>
      </c>
      <c r="C185" s="5">
        <f t="shared" si="4"/>
        <v>0</v>
      </c>
      <c r="D185" s="5">
        <f t="shared" si="5"/>
        <v>0</v>
      </c>
      <c r="F185" s="5">
        <f t="shared" si="6"/>
        <v>1</v>
      </c>
      <c r="G185" s="5">
        <f t="shared" si="7"/>
        <v>1</v>
      </c>
    </row>
    <row r="186" spans="1:7" ht="11.25">
      <c r="A186" s="5" t="str">
        <f>conta!A122</f>
        <v>Josè Pesarrodona</v>
      </c>
      <c r="C186" s="5">
        <f t="shared" si="4"/>
        <v>0</v>
      </c>
      <c r="D186" s="5">
        <f t="shared" si="5"/>
        <v>0</v>
      </c>
      <c r="F186" s="5">
        <f t="shared" si="6"/>
        <v>1</v>
      </c>
      <c r="G186" s="5">
        <f t="shared" si="7"/>
        <v>1</v>
      </c>
    </row>
    <row r="187" spans="1:7" ht="11.25">
      <c r="A187" s="5" t="str">
        <f>conta!A123</f>
        <v>Joop Zoetemelk</v>
      </c>
      <c r="C187" s="5">
        <f t="shared" si="4"/>
        <v>1</v>
      </c>
      <c r="D187" s="5">
        <f t="shared" si="5"/>
        <v>0</v>
      </c>
      <c r="F187" s="5">
        <f t="shared" si="6"/>
        <v>1</v>
      </c>
      <c r="G187" s="10">
        <f t="shared" si="7"/>
        <v>2</v>
      </c>
    </row>
    <row r="188" spans="1:7" ht="11.25">
      <c r="A188" s="5" t="str">
        <f>conta!A124</f>
        <v>Faustino Ruperez</v>
      </c>
      <c r="C188" s="5">
        <f t="shared" si="4"/>
        <v>0</v>
      </c>
      <c r="D188" s="5">
        <f t="shared" si="5"/>
        <v>0</v>
      </c>
      <c r="F188" s="5">
        <f t="shared" si="6"/>
        <v>1</v>
      </c>
      <c r="G188" s="5">
        <f t="shared" si="7"/>
        <v>1</v>
      </c>
    </row>
    <row r="189" spans="1:7" ht="11.25">
      <c r="A189" s="5" t="str">
        <f>conta!A125</f>
        <v>Marino Lejarreta</v>
      </c>
      <c r="C189" s="5">
        <f t="shared" si="4"/>
        <v>0</v>
      </c>
      <c r="D189" s="5">
        <f t="shared" si="5"/>
        <v>0</v>
      </c>
      <c r="F189" s="5">
        <f t="shared" si="6"/>
        <v>1</v>
      </c>
      <c r="G189" s="5">
        <f t="shared" si="7"/>
        <v>1</v>
      </c>
    </row>
    <row r="190" spans="1:7" ht="11.25">
      <c r="A190" s="5" t="str">
        <f>conta!A126</f>
        <v>Alvaro Pino</v>
      </c>
      <c r="C190" s="5">
        <f t="shared" si="4"/>
        <v>0</v>
      </c>
      <c r="D190" s="5">
        <f t="shared" si="5"/>
        <v>0</v>
      </c>
      <c r="F190" s="5">
        <f t="shared" si="6"/>
        <v>1</v>
      </c>
      <c r="G190" s="5">
        <f t="shared" si="7"/>
        <v>1</v>
      </c>
    </row>
    <row r="191" spans="1:7" ht="11.25">
      <c r="A191" s="5" t="str">
        <f>conta!A127</f>
        <v>Luis Herrera</v>
      </c>
      <c r="C191" s="5">
        <f t="shared" si="4"/>
        <v>0</v>
      </c>
      <c r="D191" s="5">
        <f t="shared" si="5"/>
        <v>0</v>
      </c>
      <c r="F191" s="5">
        <f t="shared" si="6"/>
        <v>1</v>
      </c>
      <c r="G191" s="5">
        <f t="shared" si="7"/>
        <v>1</v>
      </c>
    </row>
    <row r="192" spans="1:7" ht="11.25">
      <c r="A192" s="5" t="str">
        <f>conta!A128</f>
        <v>Sean Kell</v>
      </c>
      <c r="C192" s="5">
        <f t="shared" si="4"/>
        <v>0</v>
      </c>
      <c r="D192" s="5">
        <f t="shared" si="5"/>
        <v>0</v>
      </c>
      <c r="F192" s="5">
        <f t="shared" si="6"/>
        <v>1</v>
      </c>
      <c r="G192" s="5">
        <f t="shared" si="7"/>
        <v>1</v>
      </c>
    </row>
    <row r="193" spans="1:7" ht="11.25">
      <c r="A193" s="5" t="str">
        <f>conta!A129</f>
        <v>Melchor Mauri</v>
      </c>
      <c r="C193" s="5">
        <f t="shared" si="4"/>
        <v>0</v>
      </c>
      <c r="D193" s="5">
        <f t="shared" si="5"/>
        <v>0</v>
      </c>
      <c r="F193" s="5">
        <f t="shared" si="6"/>
        <v>1</v>
      </c>
      <c r="G193" s="5">
        <f t="shared" si="7"/>
        <v>1</v>
      </c>
    </row>
    <row r="194" spans="1:7" ht="11.25">
      <c r="A194" s="5" t="str">
        <f>conta!A130</f>
        <v>Abraham Olano</v>
      </c>
      <c r="C194" s="5">
        <f t="shared" si="4"/>
        <v>0</v>
      </c>
      <c r="D194" s="5">
        <f t="shared" si="5"/>
        <v>0</v>
      </c>
      <c r="F194" s="5">
        <f t="shared" si="6"/>
        <v>1</v>
      </c>
      <c r="G194" s="5">
        <f t="shared" si="7"/>
        <v>1</v>
      </c>
    </row>
    <row r="195" spans="1:7" ht="11.25">
      <c r="A195" s="5" t="str">
        <f>conta!A131</f>
        <v>Angel Casero</v>
      </c>
      <c r="C195" s="5">
        <f t="shared" si="4"/>
        <v>0</v>
      </c>
      <c r="D195" s="5">
        <f t="shared" si="5"/>
        <v>0</v>
      </c>
      <c r="F195" s="5">
        <f t="shared" si="6"/>
        <v>1</v>
      </c>
      <c r="G195" s="5">
        <f t="shared" si="7"/>
        <v>1</v>
      </c>
    </row>
    <row r="196" spans="1:7" ht="11.25">
      <c r="A196" s="5" t="str">
        <f>conta!A132</f>
        <v>Aitor Gonzalez</v>
      </c>
      <c r="C196" s="5">
        <f t="shared" si="4"/>
        <v>0</v>
      </c>
      <c r="D196" s="5">
        <f t="shared" si="5"/>
        <v>0</v>
      </c>
      <c r="F196" s="5">
        <f t="shared" si="6"/>
        <v>1</v>
      </c>
      <c r="G196" s="5">
        <f t="shared" si="7"/>
        <v>1</v>
      </c>
    </row>
    <row r="197" spans="1:7" ht="11.25">
      <c r="A197" s="5" t="str">
        <f>conta!A133</f>
        <v>Alejandro Valverde</v>
      </c>
      <c r="C197" s="5">
        <f aca="true" t="shared" si="8" ref="C197:C227">SUMIF($A$3:$A$65,A197,$C$3:$C$65)</f>
        <v>0</v>
      </c>
      <c r="D197" s="5">
        <f aca="true" t="shared" si="9" ref="D197:D227">SUMIF($F$3:$F$65,A197,$H$3:$H$65)</f>
        <v>0</v>
      </c>
      <c r="F197" s="5">
        <f aca="true" t="shared" si="10" ref="F197:F227">SUMIF($K$3:$K$65,A197,$M$3:$M$65)</f>
        <v>1</v>
      </c>
      <c r="G197" s="5">
        <f aca="true" t="shared" si="11" ref="G197:G227">SUM(C197,D197,F197)</f>
        <v>1</v>
      </c>
    </row>
    <row r="198" spans="1:7" ht="11.25">
      <c r="A198" s="5" t="str">
        <f>conta!A134</f>
        <v>Juan Josè Cobo</v>
      </c>
      <c r="C198" s="5">
        <f t="shared" si="8"/>
        <v>0</v>
      </c>
      <c r="D198" s="5">
        <f t="shared" si="9"/>
        <v>0</v>
      </c>
      <c r="F198" s="5">
        <f t="shared" si="10"/>
        <v>1</v>
      </c>
      <c r="G198" s="5">
        <f t="shared" si="11"/>
        <v>1</v>
      </c>
    </row>
    <row r="199" spans="1:7" ht="11.25">
      <c r="A199" s="5" t="str">
        <f>conta!A135</f>
        <v>Jean Dotto</v>
      </c>
      <c r="C199" s="5">
        <f t="shared" si="8"/>
        <v>0</v>
      </c>
      <c r="D199" s="5">
        <f t="shared" si="9"/>
        <v>0</v>
      </c>
      <c r="F199" s="5">
        <f t="shared" si="10"/>
        <v>1</v>
      </c>
      <c r="G199" s="5">
        <f t="shared" si="11"/>
        <v>1</v>
      </c>
    </row>
    <row r="200" spans="1:7" ht="11.25">
      <c r="A200" s="5" t="str">
        <f>conta!A136</f>
        <v>Jean Stablinski</v>
      </c>
      <c r="C200" s="5">
        <f t="shared" si="8"/>
        <v>0</v>
      </c>
      <c r="D200" s="5">
        <f t="shared" si="9"/>
        <v>0</v>
      </c>
      <c r="F200" s="5">
        <f t="shared" si="10"/>
        <v>1</v>
      </c>
      <c r="G200" s="5">
        <f t="shared" si="11"/>
        <v>1</v>
      </c>
    </row>
    <row r="201" spans="1:7" ht="11.25">
      <c r="A201" s="5" t="str">
        <f>conta!A137</f>
        <v>Jacques Anquetil</v>
      </c>
      <c r="C201" s="5">
        <f t="shared" si="8"/>
        <v>5</v>
      </c>
      <c r="D201" s="10">
        <f t="shared" si="9"/>
        <v>2</v>
      </c>
      <c r="F201" s="5">
        <f t="shared" si="10"/>
        <v>1</v>
      </c>
      <c r="G201" s="10">
        <f t="shared" si="11"/>
        <v>8</v>
      </c>
    </row>
    <row r="202" spans="1:7" ht="11.25">
      <c r="A202" s="5" t="str">
        <f>conta!A138</f>
        <v>Raymond Poulidor</v>
      </c>
      <c r="C202" s="5">
        <f t="shared" si="8"/>
        <v>0</v>
      </c>
      <c r="D202" s="5">
        <f t="shared" si="9"/>
        <v>0</v>
      </c>
      <c r="F202" s="5">
        <f t="shared" si="10"/>
        <v>1</v>
      </c>
      <c r="G202" s="5">
        <f t="shared" si="11"/>
        <v>1</v>
      </c>
    </row>
    <row r="203" spans="1:7" ht="11.25">
      <c r="A203" s="5" t="str">
        <f>conta!A139</f>
        <v>Roger Pingeon</v>
      </c>
      <c r="C203" s="5">
        <f t="shared" si="8"/>
        <v>1</v>
      </c>
      <c r="D203" s="5">
        <f t="shared" si="9"/>
        <v>0</v>
      </c>
      <c r="F203" s="5">
        <f t="shared" si="10"/>
        <v>1</v>
      </c>
      <c r="G203" s="10">
        <f t="shared" si="11"/>
        <v>2</v>
      </c>
    </row>
    <row r="204" spans="1:7" ht="11.25">
      <c r="A204" s="5" t="str">
        <f>conta!A140</f>
        <v>Eric Caritoux</v>
      </c>
      <c r="C204" s="5">
        <f t="shared" si="8"/>
        <v>0</v>
      </c>
      <c r="D204" s="5">
        <f t="shared" si="9"/>
        <v>0</v>
      </c>
      <c r="F204" s="5">
        <f t="shared" si="10"/>
        <v>1</v>
      </c>
      <c r="G204" s="5">
        <f t="shared" si="11"/>
        <v>1</v>
      </c>
    </row>
    <row r="205" spans="1:7" ht="11.25">
      <c r="A205" s="5" t="str">
        <f>conta!A141</f>
        <v>Laurent Jalabert</v>
      </c>
      <c r="C205" s="5">
        <f t="shared" si="8"/>
        <v>0</v>
      </c>
      <c r="D205" s="5">
        <f t="shared" si="9"/>
        <v>0</v>
      </c>
      <c r="F205" s="5">
        <f t="shared" si="10"/>
        <v>1</v>
      </c>
      <c r="G205" s="5">
        <f t="shared" si="11"/>
        <v>1</v>
      </c>
    </row>
    <row r="206" spans="1:7" ht="11.25">
      <c r="A206" s="5" t="str">
        <f>conta!A142</f>
        <v>Edouard Van Dyck</v>
      </c>
      <c r="C206" s="5">
        <f t="shared" si="8"/>
        <v>0</v>
      </c>
      <c r="D206" s="5">
        <f t="shared" si="9"/>
        <v>0</v>
      </c>
      <c r="F206" s="5">
        <f t="shared" si="10"/>
        <v>1</v>
      </c>
      <c r="G206" s="5">
        <f t="shared" si="11"/>
        <v>1</v>
      </c>
    </row>
    <row r="207" spans="1:7" ht="11.25">
      <c r="A207" s="5" t="str">
        <f>conta!A143</f>
        <v>Franz De Mulder</v>
      </c>
      <c r="C207" s="5">
        <f t="shared" si="8"/>
        <v>0</v>
      </c>
      <c r="D207" s="5">
        <f t="shared" si="9"/>
        <v>0</v>
      </c>
      <c r="F207" s="5">
        <f t="shared" si="10"/>
        <v>1</v>
      </c>
      <c r="G207" s="5">
        <f t="shared" si="11"/>
        <v>1</v>
      </c>
    </row>
    <row r="208" spans="1:7" ht="11.25">
      <c r="A208" s="5" t="str">
        <f>conta!A144</f>
        <v>Eddy Merckx</v>
      </c>
      <c r="C208" s="5">
        <f t="shared" si="8"/>
        <v>5</v>
      </c>
      <c r="D208" s="10">
        <f t="shared" si="9"/>
        <v>5</v>
      </c>
      <c r="F208" s="5">
        <f t="shared" si="10"/>
        <v>1</v>
      </c>
      <c r="G208" s="10">
        <f t="shared" si="11"/>
        <v>11</v>
      </c>
    </row>
    <row r="209" spans="1:7" ht="11.25">
      <c r="A209" s="5" t="str">
        <f>conta!A145</f>
        <v>Ferdinand Bracke</v>
      </c>
      <c r="C209" s="5">
        <f t="shared" si="8"/>
        <v>0</v>
      </c>
      <c r="D209" s="5">
        <f t="shared" si="9"/>
        <v>0</v>
      </c>
      <c r="F209" s="5">
        <f t="shared" si="10"/>
        <v>1</v>
      </c>
      <c r="G209" s="5">
        <f t="shared" si="11"/>
        <v>1</v>
      </c>
    </row>
    <row r="210" spans="1:7" ht="11.25">
      <c r="A210" s="5" t="str">
        <f>conta!A146</f>
        <v>Freddy maertens</v>
      </c>
      <c r="C210" s="5">
        <f t="shared" si="8"/>
        <v>0</v>
      </c>
      <c r="D210" s="5">
        <f t="shared" si="9"/>
        <v>0</v>
      </c>
      <c r="F210" s="5">
        <f t="shared" si="10"/>
        <v>1</v>
      </c>
      <c r="G210" s="5">
        <f t="shared" si="11"/>
        <v>1</v>
      </c>
    </row>
    <row r="211" spans="1:7" ht="11.25">
      <c r="A211" s="5" t="str">
        <f>conta!A147</f>
        <v>Angelo Conterno</v>
      </c>
      <c r="C211" s="5">
        <f t="shared" si="8"/>
        <v>0</v>
      </c>
      <c r="D211" s="5">
        <f t="shared" si="9"/>
        <v>0</v>
      </c>
      <c r="F211" s="5">
        <f t="shared" si="10"/>
        <v>1</v>
      </c>
      <c r="G211" s="5">
        <f t="shared" si="11"/>
        <v>1</v>
      </c>
    </row>
    <row r="212" spans="1:7" ht="11.25">
      <c r="A212" s="5" t="str">
        <f>conta!A148</f>
        <v>Felice Gimondi</v>
      </c>
      <c r="C212" s="5">
        <f t="shared" si="8"/>
        <v>1</v>
      </c>
      <c r="D212" s="10">
        <f t="shared" si="9"/>
        <v>3</v>
      </c>
      <c r="F212" s="5">
        <f t="shared" si="10"/>
        <v>1</v>
      </c>
      <c r="G212" s="10">
        <f t="shared" si="11"/>
        <v>5</v>
      </c>
    </row>
    <row r="213" spans="1:7" ht="11.25">
      <c r="A213" s="5" t="str">
        <f>conta!A149</f>
        <v>Giovanni Battaglin</v>
      </c>
      <c r="C213" s="5">
        <f t="shared" si="8"/>
        <v>0</v>
      </c>
      <c r="D213" s="5">
        <f t="shared" si="9"/>
        <v>1</v>
      </c>
      <c r="F213" s="5">
        <f t="shared" si="10"/>
        <v>1</v>
      </c>
      <c r="G213" s="10">
        <f t="shared" si="11"/>
        <v>2</v>
      </c>
    </row>
    <row r="214" spans="1:7" ht="11.25">
      <c r="A214" s="5" t="str">
        <f>conta!A150</f>
        <v>Marco Giovannetti</v>
      </c>
      <c r="C214" s="5">
        <f t="shared" si="8"/>
        <v>0</v>
      </c>
      <c r="D214" s="5">
        <f t="shared" si="9"/>
        <v>0</v>
      </c>
      <c r="F214" s="5">
        <f t="shared" si="10"/>
        <v>1</v>
      </c>
      <c r="G214" s="5">
        <f t="shared" si="11"/>
        <v>1</v>
      </c>
    </row>
    <row r="215" spans="1:7" ht="11.25">
      <c r="A215" s="5" t="str">
        <f>conta!A151</f>
        <v>Alexander Vinokourov</v>
      </c>
      <c r="C215" s="5">
        <f t="shared" si="8"/>
        <v>0</v>
      </c>
      <c r="D215" s="5">
        <f t="shared" si="9"/>
        <v>0</v>
      </c>
      <c r="F215" s="5">
        <f t="shared" si="10"/>
        <v>1</v>
      </c>
      <c r="G215" s="5">
        <f t="shared" si="11"/>
        <v>1</v>
      </c>
    </row>
    <row r="216" spans="1:7" ht="11.25">
      <c r="A216" s="5" t="str">
        <f>conta!A152</f>
        <v>Vincenzo Nibali</v>
      </c>
      <c r="C216" s="5">
        <f t="shared" si="8"/>
        <v>1</v>
      </c>
      <c r="D216" s="5">
        <f t="shared" si="9"/>
        <v>2</v>
      </c>
      <c r="F216" s="5">
        <f t="shared" si="10"/>
        <v>1</v>
      </c>
      <c r="G216" s="10">
        <f t="shared" si="11"/>
        <v>4</v>
      </c>
    </row>
    <row r="217" spans="1:7" ht="11.25">
      <c r="A217" s="5" t="str">
        <f>conta!A153</f>
        <v>Chris Orner</v>
      </c>
      <c r="C217" s="5">
        <f t="shared" si="8"/>
        <v>0</v>
      </c>
      <c r="D217" s="5">
        <f t="shared" si="9"/>
        <v>0</v>
      </c>
      <c r="F217" s="5">
        <f t="shared" si="10"/>
        <v>1</v>
      </c>
      <c r="G217" s="5">
        <f t="shared" si="11"/>
        <v>1</v>
      </c>
    </row>
    <row r="218" spans="1:7" ht="11.25">
      <c r="A218" s="5" t="str">
        <f>conta!A154</f>
        <v>Fabio Aru</v>
      </c>
      <c r="C218" s="5">
        <f t="shared" si="8"/>
        <v>0</v>
      </c>
      <c r="D218" s="5">
        <f t="shared" si="9"/>
        <v>0</v>
      </c>
      <c r="F218" s="5">
        <f t="shared" si="10"/>
        <v>1</v>
      </c>
      <c r="G218" s="5">
        <f t="shared" si="11"/>
        <v>1</v>
      </c>
    </row>
    <row r="219" spans="1:7" ht="11.25">
      <c r="A219" s="5" t="str">
        <f>conta!A155</f>
        <v>Jan Ullrich</v>
      </c>
      <c r="C219" s="5">
        <f t="shared" si="8"/>
        <v>1</v>
      </c>
      <c r="D219" s="5">
        <f t="shared" si="9"/>
        <v>0</v>
      </c>
      <c r="F219" s="5">
        <f t="shared" si="10"/>
        <v>1</v>
      </c>
      <c r="G219" s="5">
        <f t="shared" si="11"/>
        <v>2</v>
      </c>
    </row>
    <row r="220" spans="1:7" ht="11.25">
      <c r="A220" s="5" t="str">
        <f>conta!A156</f>
        <v>Nairo Quintana</v>
      </c>
      <c r="C220" s="5">
        <f t="shared" si="8"/>
        <v>0</v>
      </c>
      <c r="D220" s="5">
        <f t="shared" si="9"/>
        <v>1</v>
      </c>
      <c r="F220" s="5">
        <f t="shared" si="10"/>
        <v>1</v>
      </c>
      <c r="G220" s="5">
        <f t="shared" si="11"/>
        <v>2</v>
      </c>
    </row>
    <row r="221" spans="1:7" ht="11.25">
      <c r="A221" s="5" t="str">
        <f>conta!A157</f>
        <v>bb</v>
      </c>
      <c r="C221" s="5">
        <f t="shared" si="8"/>
        <v>0</v>
      </c>
      <c r="D221" s="5">
        <f t="shared" si="9"/>
        <v>0</v>
      </c>
      <c r="F221" s="5">
        <f t="shared" si="10"/>
        <v>1</v>
      </c>
      <c r="G221" s="5">
        <f t="shared" si="11"/>
        <v>1</v>
      </c>
    </row>
    <row r="222" spans="1:7" ht="11.25">
      <c r="A222" s="5" t="str">
        <f>conta!A158</f>
        <v>cc</v>
      </c>
      <c r="C222" s="5">
        <f t="shared" si="8"/>
        <v>0</v>
      </c>
      <c r="D222" s="5">
        <f t="shared" si="9"/>
        <v>0</v>
      </c>
      <c r="F222" s="5">
        <f t="shared" si="10"/>
        <v>1</v>
      </c>
      <c r="G222" s="5">
        <f t="shared" si="11"/>
        <v>1</v>
      </c>
    </row>
    <row r="223" spans="1:7" ht="11.25">
      <c r="A223" s="5" t="str">
        <f>conta!A159</f>
        <v>dd</v>
      </c>
      <c r="C223" s="5">
        <f t="shared" si="8"/>
        <v>0</v>
      </c>
      <c r="D223" s="5">
        <f t="shared" si="9"/>
        <v>0</v>
      </c>
      <c r="F223" s="5">
        <f t="shared" si="10"/>
        <v>1</v>
      </c>
      <c r="G223" s="5">
        <f t="shared" si="11"/>
        <v>1</v>
      </c>
    </row>
    <row r="224" spans="1:7" ht="11.25">
      <c r="A224" s="5" t="str">
        <f>conta!A160</f>
        <v>ee</v>
      </c>
      <c r="C224" s="5">
        <f t="shared" si="8"/>
        <v>0</v>
      </c>
      <c r="D224" s="5">
        <f t="shared" si="9"/>
        <v>0</v>
      </c>
      <c r="F224" s="5">
        <f t="shared" si="10"/>
        <v>1</v>
      </c>
      <c r="G224" s="5">
        <f t="shared" si="11"/>
        <v>1</v>
      </c>
    </row>
    <row r="225" spans="1:7" ht="11.25">
      <c r="A225" s="5" t="str">
        <f>conta!A161</f>
        <v>ff</v>
      </c>
      <c r="C225" s="5">
        <f t="shared" si="8"/>
        <v>0</v>
      </c>
      <c r="D225" s="5">
        <f t="shared" si="9"/>
        <v>0</v>
      </c>
      <c r="F225" s="5">
        <f t="shared" si="10"/>
        <v>1</v>
      </c>
      <c r="G225" s="5">
        <f t="shared" si="11"/>
        <v>1</v>
      </c>
    </row>
    <row r="226" spans="1:7" ht="11.25">
      <c r="A226" s="5" t="str">
        <f>conta!A162</f>
        <v>gg</v>
      </c>
      <c r="C226" s="5">
        <f t="shared" si="8"/>
        <v>0</v>
      </c>
      <c r="D226" s="5">
        <f t="shared" si="9"/>
        <v>0</v>
      </c>
      <c r="F226" s="5">
        <f t="shared" si="10"/>
        <v>1</v>
      </c>
      <c r="G226" s="5">
        <f t="shared" si="11"/>
        <v>1</v>
      </c>
    </row>
    <row r="227" spans="1:7" ht="11.25">
      <c r="A227" s="5" t="str">
        <f>conta!A163</f>
        <v>hh</v>
      </c>
      <c r="C227" s="5">
        <f t="shared" si="8"/>
        <v>0</v>
      </c>
      <c r="D227" s="5">
        <f t="shared" si="9"/>
        <v>0</v>
      </c>
      <c r="F227" s="5">
        <f t="shared" si="10"/>
        <v>1</v>
      </c>
      <c r="G227" s="5">
        <f t="shared" si="11"/>
        <v>1</v>
      </c>
    </row>
    <row r="228" spans="1:7" ht="11.25">
      <c r="A228" s="5"/>
      <c r="C228" s="5">
        <f>SUM(C68:C227)</f>
        <v>100</v>
      </c>
      <c r="D228" s="5">
        <f>SUM(D68:D227)</f>
        <v>100</v>
      </c>
      <c r="E228" s="5"/>
      <c r="F228" s="5">
        <f>SUM(F68:F227)</f>
        <v>78</v>
      </c>
      <c r="G228" s="10">
        <f>SUM(G68:G227)</f>
        <v>278</v>
      </c>
    </row>
    <row r="229" spans="1:7" ht="11.25">
      <c r="A229" s="5"/>
      <c r="F229" s="5">
        <f>SUM(C228,D228,F228)</f>
        <v>278</v>
      </c>
      <c r="G229" s="5">
        <f>F229-G228</f>
        <v>0</v>
      </c>
    </row>
    <row r="230" ht="11.25">
      <c r="A230" s="5"/>
    </row>
    <row r="231" ht="11.25">
      <c r="A231" s="5"/>
    </row>
    <row r="232" ht="11.25">
      <c r="A232" s="5"/>
    </row>
    <row r="233" ht="11.25">
      <c r="A233" s="5"/>
    </row>
    <row r="234" ht="11.25">
      <c r="A234" s="5"/>
    </row>
    <row r="235" ht="11.25">
      <c r="A235" s="5"/>
    </row>
    <row r="236" ht="11.25">
      <c r="A236" s="5"/>
    </row>
    <row r="237" ht="11.25">
      <c r="A237" s="5"/>
    </row>
    <row r="238" ht="11.25">
      <c r="A238" s="5"/>
    </row>
    <row r="239" ht="11.25">
      <c r="A239" s="5"/>
    </row>
    <row r="240" ht="11.25">
      <c r="A240" s="5"/>
    </row>
    <row r="241" ht="11.25">
      <c r="A241" s="5"/>
    </row>
    <row r="242" ht="11.25">
      <c r="A242" s="5"/>
    </row>
    <row r="243" ht="11.25">
      <c r="A243" s="5"/>
    </row>
    <row r="244" ht="11.25">
      <c r="A244" s="5"/>
    </row>
    <row r="245" ht="11.25">
      <c r="A245" s="5"/>
    </row>
    <row r="246" ht="11.25">
      <c r="A246" s="5"/>
    </row>
    <row r="247" ht="11.25">
      <c r="A247" s="5"/>
    </row>
    <row r="248" ht="11.25">
      <c r="A248" s="5"/>
    </row>
    <row r="249" ht="11.25">
      <c r="A249" s="5"/>
    </row>
    <row r="250" ht="11.25">
      <c r="A250" s="5"/>
    </row>
    <row r="251" ht="11.25">
      <c r="A251" s="5"/>
    </row>
    <row r="252" ht="11.25">
      <c r="A252" s="5"/>
    </row>
    <row r="253" ht="11.25">
      <c r="A253" s="5"/>
    </row>
    <row r="254" ht="11.25">
      <c r="A254" s="5"/>
    </row>
    <row r="255" ht="11.25">
      <c r="A255" s="5"/>
    </row>
    <row r="256" ht="11.25">
      <c r="A256" s="5"/>
    </row>
    <row r="257" ht="11.25">
      <c r="A257" s="5"/>
    </row>
    <row r="258" ht="11.25">
      <c r="A258" s="5"/>
    </row>
    <row r="259" ht="11.25">
      <c r="A259" s="5"/>
    </row>
    <row r="260" ht="11.25">
      <c r="A260" s="5"/>
    </row>
    <row r="261" ht="11.25">
      <c r="A261" s="5"/>
    </row>
    <row r="262" ht="11.25">
      <c r="A262" s="5"/>
    </row>
    <row r="263" ht="11.25">
      <c r="A263" s="5"/>
    </row>
    <row r="264" ht="11.25">
      <c r="A264" s="5"/>
    </row>
    <row r="265" ht="11.25">
      <c r="A265" s="5"/>
    </row>
    <row r="266" ht="11.25">
      <c r="A266" s="5"/>
    </row>
    <row r="267" ht="11.25">
      <c r="A267" s="5"/>
    </row>
    <row r="268" ht="11.25">
      <c r="A268" s="5"/>
    </row>
    <row r="269" ht="11.25">
      <c r="A269" s="5"/>
    </row>
    <row r="270" ht="11.25">
      <c r="A270" s="5"/>
    </row>
    <row r="271" ht="11.25">
      <c r="A271" s="5"/>
    </row>
    <row r="272" ht="11.25">
      <c r="A272" s="5"/>
    </row>
    <row r="273" ht="11.25">
      <c r="A273" s="5"/>
    </row>
    <row r="274" ht="11.25">
      <c r="A274" s="5"/>
    </row>
    <row r="275" ht="11.25">
      <c r="A275" s="5"/>
    </row>
    <row r="276" ht="11.25">
      <c r="A276" s="5"/>
    </row>
    <row r="277" ht="11.25">
      <c r="A277" s="5"/>
    </row>
    <row r="278" ht="11.25">
      <c r="A278" s="5"/>
    </row>
    <row r="279" ht="11.25">
      <c r="A279" s="5"/>
    </row>
    <row r="280" ht="11.25">
      <c r="A280" s="5"/>
    </row>
    <row r="281" ht="11.25">
      <c r="A281" s="5"/>
    </row>
    <row r="282" ht="11.25">
      <c r="A282" s="5"/>
    </row>
    <row r="283" ht="11.25">
      <c r="A283" s="5"/>
    </row>
    <row r="284" ht="11.25">
      <c r="A284" s="5"/>
    </row>
    <row r="285" ht="11.25">
      <c r="A285" s="5"/>
    </row>
    <row r="286" ht="11.25">
      <c r="A286" s="5"/>
    </row>
    <row r="287" ht="11.25">
      <c r="A287" s="5"/>
    </row>
    <row r="288" ht="11.25">
      <c r="A288" s="5"/>
    </row>
    <row r="289" ht="11.25">
      <c r="A289" s="5"/>
    </row>
    <row r="290" ht="11.25">
      <c r="A290" s="5"/>
    </row>
    <row r="291" ht="11.25">
      <c r="A291" s="5"/>
    </row>
    <row r="292" ht="11.25">
      <c r="A292" s="5"/>
    </row>
    <row r="293" ht="11.25">
      <c r="A293" s="5"/>
    </row>
    <row r="294" ht="11.25">
      <c r="A294" s="5"/>
    </row>
    <row r="295" ht="11.25">
      <c r="A295" s="5"/>
    </row>
    <row r="296" ht="11.25">
      <c r="A296" s="5"/>
    </row>
    <row r="297" ht="11.25">
      <c r="A297" s="5"/>
    </row>
    <row r="298" ht="11.25">
      <c r="A298" s="5"/>
    </row>
    <row r="299" ht="11.25">
      <c r="A299" s="5"/>
    </row>
    <row r="300" ht="11.25">
      <c r="A300" s="5"/>
    </row>
    <row r="301" ht="11.25">
      <c r="A301" s="5"/>
    </row>
    <row r="302" ht="11.25">
      <c r="A302" s="5"/>
    </row>
    <row r="303" ht="11.25">
      <c r="A303" s="5"/>
    </row>
    <row r="304" ht="11.25">
      <c r="A304" s="5"/>
    </row>
    <row r="305" ht="11.25">
      <c r="A305" s="5"/>
    </row>
    <row r="306" ht="11.25">
      <c r="A306" s="5"/>
    </row>
    <row r="307" ht="11.25">
      <c r="A307" s="5"/>
    </row>
    <row r="308" ht="11.25">
      <c r="A308" s="5"/>
    </row>
    <row r="309" ht="11.25">
      <c r="A309" s="5"/>
    </row>
    <row r="310" ht="11.25">
      <c r="A310" s="5"/>
    </row>
    <row r="311" ht="11.25">
      <c r="A311" s="5"/>
    </row>
    <row r="312" ht="11.25">
      <c r="A312" s="5"/>
    </row>
    <row r="313" ht="11.25">
      <c r="A313" s="5"/>
    </row>
  </sheetData>
  <mergeCells count="4">
    <mergeCell ref="A1:D1"/>
    <mergeCell ref="F1:I1"/>
    <mergeCell ref="K1:N1"/>
    <mergeCell ref="O1:O2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3"/>
  <sheetViews>
    <sheetView workbookViewId="0" topLeftCell="A1">
      <selection activeCell="C110" sqref="C110"/>
    </sheetView>
  </sheetViews>
  <sheetFormatPr defaultColWidth="9.140625" defaultRowHeight="12.75"/>
  <cols>
    <col min="1" max="2" width="9.140625" style="21" customWidth="1"/>
    <col min="3" max="3" width="29.8515625" style="21" customWidth="1"/>
    <col min="4" max="16384" width="9.140625" style="21" customWidth="1"/>
  </cols>
  <sheetData>
    <row r="1" ht="12">
      <c r="C1" s="21" t="s">
        <v>273</v>
      </c>
    </row>
    <row r="2" spans="1:3" ht="12">
      <c r="A2" s="15" t="s">
        <v>257</v>
      </c>
      <c r="B2" s="15" t="s">
        <v>258</v>
      </c>
      <c r="C2" s="15" t="s">
        <v>259</v>
      </c>
    </row>
    <row r="3" spans="1:3" ht="12">
      <c r="A3" s="16">
        <v>1909</v>
      </c>
      <c r="B3" s="18">
        <v>2245</v>
      </c>
      <c r="C3" s="16" t="s">
        <v>138</v>
      </c>
    </row>
    <row r="4" spans="1:3" ht="12">
      <c r="A4" s="16">
        <v>1910</v>
      </c>
      <c r="B4" s="18">
        <v>2984</v>
      </c>
      <c r="C4" s="16" t="s">
        <v>127</v>
      </c>
    </row>
    <row r="5" spans="1:3" ht="12">
      <c r="A5" s="16">
        <v>1911</v>
      </c>
      <c r="B5" s="18">
        <v>3526</v>
      </c>
      <c r="C5" s="16" t="s">
        <v>127</v>
      </c>
    </row>
    <row r="6" spans="1:3" ht="12">
      <c r="A6" s="16">
        <v>1912</v>
      </c>
      <c r="B6" s="18">
        <v>2435</v>
      </c>
      <c r="C6" s="16" t="s">
        <v>270</v>
      </c>
    </row>
    <row r="7" spans="1:3" ht="12">
      <c r="A7" s="16">
        <v>1913</v>
      </c>
      <c r="B7" s="18">
        <v>2929</v>
      </c>
      <c r="C7" s="16" t="s">
        <v>140</v>
      </c>
    </row>
    <row r="8" spans="1:3" ht="12">
      <c r="A8" s="16">
        <v>1914</v>
      </c>
      <c r="B8" s="18">
        <v>3256</v>
      </c>
      <c r="C8" s="16" t="s">
        <v>141</v>
      </c>
    </row>
    <row r="9" spans="1:3" ht="12">
      <c r="A9" s="16">
        <v>1915</v>
      </c>
      <c r="B9" s="16" t="s">
        <v>262</v>
      </c>
      <c r="C9" s="16" t="s">
        <v>263</v>
      </c>
    </row>
    <row r="10" spans="1:3" ht="12">
      <c r="A10" s="16">
        <v>1916</v>
      </c>
      <c r="B10" s="16" t="s">
        <v>262</v>
      </c>
      <c r="C10" s="16" t="s">
        <v>263</v>
      </c>
    </row>
    <row r="11" spans="1:3" ht="12">
      <c r="A11" s="16">
        <v>1917</v>
      </c>
      <c r="B11" s="16" t="s">
        <v>262</v>
      </c>
      <c r="C11" s="16" t="s">
        <v>263</v>
      </c>
    </row>
    <row r="12" spans="1:3" ht="12">
      <c r="A12" s="16">
        <v>1918</v>
      </c>
      <c r="B12" s="16" t="s">
        <v>262</v>
      </c>
      <c r="C12" s="16" t="s">
        <v>263</v>
      </c>
    </row>
    <row r="13" spans="1:3" ht="12">
      <c r="A13" s="16">
        <v>1919</v>
      </c>
      <c r="B13" s="18">
        <v>3009</v>
      </c>
      <c r="C13" s="16" t="s">
        <v>128</v>
      </c>
    </row>
    <row r="14" spans="1:3" ht="12">
      <c r="A14" s="16">
        <v>1920</v>
      </c>
      <c r="B14" s="18">
        <v>2629</v>
      </c>
      <c r="C14" s="16" t="s">
        <v>142</v>
      </c>
    </row>
    <row r="15" spans="1:3" ht="12">
      <c r="A15" s="16">
        <v>1921</v>
      </c>
      <c r="B15" s="18">
        <v>3101</v>
      </c>
      <c r="C15" s="16" t="s">
        <v>124</v>
      </c>
    </row>
    <row r="16" spans="1:3" ht="12">
      <c r="A16" s="16">
        <v>1922</v>
      </c>
      <c r="B16" s="18">
        <v>3093</v>
      </c>
      <c r="C16" s="16" t="s">
        <v>124</v>
      </c>
    </row>
    <row r="17" spans="1:3" ht="12">
      <c r="A17" s="16">
        <v>1923</v>
      </c>
      <c r="B17" s="18">
        <v>3200</v>
      </c>
      <c r="C17" s="16" t="s">
        <v>128</v>
      </c>
    </row>
    <row r="18" spans="1:3" ht="12">
      <c r="A18" s="16">
        <v>1924</v>
      </c>
      <c r="B18" s="18">
        <v>3609</v>
      </c>
      <c r="C18" s="16" t="s">
        <v>143</v>
      </c>
    </row>
    <row r="19" spans="1:3" ht="12">
      <c r="A19" s="16">
        <v>1925</v>
      </c>
      <c r="B19" s="18">
        <v>3517</v>
      </c>
      <c r="C19" s="16" t="s">
        <v>121</v>
      </c>
    </row>
    <row r="20" spans="1:3" ht="12">
      <c r="A20" s="16">
        <v>1926</v>
      </c>
      <c r="B20" s="18">
        <v>3425</v>
      </c>
      <c r="C20" s="16" t="s">
        <v>124</v>
      </c>
    </row>
    <row r="21" spans="1:3" ht="12">
      <c r="A21" s="16">
        <v>1927</v>
      </c>
      <c r="B21" s="18">
        <v>3753</v>
      </c>
      <c r="C21" s="16" t="s">
        <v>121</v>
      </c>
    </row>
    <row r="22" spans="1:3" ht="12">
      <c r="A22" s="16">
        <v>1928</v>
      </c>
      <c r="B22" s="18">
        <v>3042</v>
      </c>
      <c r="C22" s="16" t="s">
        <v>121</v>
      </c>
    </row>
    <row r="23" spans="1:3" ht="12">
      <c r="A23" s="16">
        <v>1929</v>
      </c>
      <c r="B23" s="18">
        <v>2914</v>
      </c>
      <c r="C23" s="16" t="s">
        <v>121</v>
      </c>
    </row>
    <row r="24" spans="1:3" ht="12">
      <c r="A24" s="16">
        <v>1930</v>
      </c>
      <c r="B24" s="18">
        <v>3095</v>
      </c>
      <c r="C24" s="16" t="s">
        <v>144</v>
      </c>
    </row>
    <row r="25" spans="1:3" ht="12">
      <c r="A25" s="16">
        <v>1931</v>
      </c>
      <c r="B25" s="18">
        <v>3010</v>
      </c>
      <c r="C25" s="16" t="s">
        <v>145</v>
      </c>
    </row>
    <row r="26" spans="1:3" ht="12">
      <c r="A26" s="16">
        <v>1932</v>
      </c>
      <c r="B26" s="18">
        <v>3233</v>
      </c>
      <c r="C26" s="16" t="s">
        <v>146</v>
      </c>
    </row>
    <row r="27" spans="1:3" ht="12">
      <c r="A27" s="16">
        <v>1933</v>
      </c>
      <c r="B27" s="18">
        <v>3340</v>
      </c>
      <c r="C27" s="16" t="s">
        <v>121</v>
      </c>
    </row>
    <row r="28" spans="1:3" ht="12">
      <c r="A28" s="16">
        <v>1934</v>
      </c>
      <c r="B28" s="18">
        <v>3711</v>
      </c>
      <c r="C28" s="16" t="s">
        <v>147</v>
      </c>
    </row>
    <row r="29" spans="1:3" ht="12">
      <c r="A29" s="16">
        <v>1935</v>
      </c>
      <c r="B29" s="18">
        <v>3577</v>
      </c>
      <c r="C29" s="16" t="s">
        <v>148</v>
      </c>
    </row>
    <row r="30" spans="1:3" ht="12">
      <c r="A30" s="16">
        <v>1936</v>
      </c>
      <c r="B30" s="18">
        <v>3765</v>
      </c>
      <c r="C30" s="16" t="s">
        <v>18</v>
      </c>
    </row>
    <row r="31" spans="1:3" ht="12">
      <c r="A31" s="16">
        <v>1937</v>
      </c>
      <c r="B31" s="18">
        <v>3840</v>
      </c>
      <c r="C31" s="16" t="s">
        <v>18</v>
      </c>
    </row>
    <row r="32" spans="1:3" ht="12">
      <c r="A32" s="16">
        <v>1938</v>
      </c>
      <c r="B32" s="18">
        <v>3646</v>
      </c>
      <c r="C32" s="16" t="s">
        <v>271</v>
      </c>
    </row>
    <row r="33" spans="1:3" ht="12">
      <c r="A33" s="16">
        <v>1939</v>
      </c>
      <c r="B33" s="18">
        <v>3007</v>
      </c>
      <c r="C33" s="16" t="s">
        <v>271</v>
      </c>
    </row>
    <row r="34" spans="1:3" ht="12">
      <c r="A34" s="16">
        <v>1940</v>
      </c>
      <c r="B34" s="18">
        <v>3574</v>
      </c>
      <c r="C34" s="16" t="s">
        <v>20</v>
      </c>
    </row>
    <row r="35" spans="1:3" ht="12">
      <c r="A35" s="16">
        <v>1941</v>
      </c>
      <c r="B35" s="16" t="s">
        <v>262</v>
      </c>
      <c r="C35" s="16" t="s">
        <v>263</v>
      </c>
    </row>
    <row r="36" spans="1:3" ht="12">
      <c r="A36" s="16">
        <v>1942</v>
      </c>
      <c r="B36" s="16" t="s">
        <v>262</v>
      </c>
      <c r="C36" s="16" t="s">
        <v>263</v>
      </c>
    </row>
    <row r="37" spans="1:3" ht="12">
      <c r="A37" s="16">
        <v>1943</v>
      </c>
      <c r="B37" s="16" t="s">
        <v>262</v>
      </c>
      <c r="C37" s="16" t="s">
        <v>263</v>
      </c>
    </row>
    <row r="38" spans="1:3" ht="12">
      <c r="A38" s="16">
        <v>1944</v>
      </c>
      <c r="B38" s="16" t="s">
        <v>262</v>
      </c>
      <c r="C38" s="16" t="s">
        <v>263</v>
      </c>
    </row>
    <row r="39" spans="1:3" ht="12">
      <c r="A39" s="16">
        <v>1945</v>
      </c>
      <c r="B39" s="16" t="s">
        <v>262</v>
      </c>
      <c r="C39" s="16" t="s">
        <v>263</v>
      </c>
    </row>
    <row r="40" spans="1:3" ht="12">
      <c r="A40" s="16">
        <v>1946</v>
      </c>
      <c r="B40" s="18">
        <v>3050</v>
      </c>
      <c r="C40" s="16" t="s">
        <v>18</v>
      </c>
    </row>
    <row r="41" spans="1:3" ht="12">
      <c r="A41" s="16">
        <v>1947</v>
      </c>
      <c r="B41" s="18">
        <v>3843</v>
      </c>
      <c r="C41" s="16" t="s">
        <v>20</v>
      </c>
    </row>
    <row r="42" spans="1:3" ht="12">
      <c r="A42" s="16">
        <v>1948</v>
      </c>
      <c r="B42" s="18">
        <v>4059</v>
      </c>
      <c r="C42" s="16" t="s">
        <v>125</v>
      </c>
    </row>
    <row r="43" spans="1:3" ht="12">
      <c r="A43" s="16">
        <v>1949</v>
      </c>
      <c r="B43" s="18">
        <v>4188</v>
      </c>
      <c r="C43" s="16" t="s">
        <v>20</v>
      </c>
    </row>
    <row r="44" spans="1:3" ht="12">
      <c r="A44" s="16">
        <v>1950</v>
      </c>
      <c r="B44" s="18">
        <v>3981</v>
      </c>
      <c r="C44" s="16" t="s">
        <v>22</v>
      </c>
    </row>
    <row r="45" spans="1:3" ht="12">
      <c r="A45" s="16">
        <v>1951</v>
      </c>
      <c r="B45" s="18">
        <v>4223</v>
      </c>
      <c r="C45" s="16" t="s">
        <v>125</v>
      </c>
    </row>
    <row r="46" spans="1:3" ht="12">
      <c r="A46" s="16">
        <v>1952</v>
      </c>
      <c r="B46" s="18">
        <v>3964</v>
      </c>
      <c r="C46" s="16" t="s">
        <v>20</v>
      </c>
    </row>
    <row r="47" spans="1:3" ht="12">
      <c r="A47" s="16">
        <v>1953</v>
      </c>
      <c r="B47" s="18">
        <v>4036</v>
      </c>
      <c r="C47" s="16" t="s">
        <v>20</v>
      </c>
    </row>
    <row r="48" spans="1:3" ht="12">
      <c r="A48" s="16">
        <v>1954</v>
      </c>
      <c r="B48" s="18">
        <v>4007</v>
      </c>
      <c r="C48" s="16" t="s">
        <v>150</v>
      </c>
    </row>
    <row r="49" spans="1:3" ht="12">
      <c r="A49" s="16">
        <v>1955</v>
      </c>
      <c r="B49" s="18">
        <v>3861</v>
      </c>
      <c r="C49" s="16" t="s">
        <v>125</v>
      </c>
    </row>
    <row r="50" spans="1:3" ht="12">
      <c r="A50" s="16">
        <v>1956</v>
      </c>
      <c r="B50" s="18">
        <v>3314</v>
      </c>
      <c r="C50" s="16" t="s">
        <v>26</v>
      </c>
    </row>
    <row r="51" spans="1:3" ht="12">
      <c r="A51" s="16">
        <v>1957</v>
      </c>
      <c r="B51" s="18">
        <v>3927</v>
      </c>
      <c r="C51" s="16" t="s">
        <v>28</v>
      </c>
    </row>
    <row r="52" spans="1:3" ht="12">
      <c r="A52" s="16">
        <v>1958</v>
      </c>
      <c r="B52" s="18">
        <v>3341</v>
      </c>
      <c r="C52" s="16" t="s">
        <v>151</v>
      </c>
    </row>
    <row r="53" spans="1:3" ht="12">
      <c r="A53" s="16">
        <v>1959</v>
      </c>
      <c r="B53" s="18">
        <v>3657</v>
      </c>
      <c r="C53" s="16" t="s">
        <v>26</v>
      </c>
    </row>
    <row r="54" spans="1:3" ht="12">
      <c r="A54" s="16">
        <v>1960</v>
      </c>
      <c r="B54" s="18">
        <v>3481</v>
      </c>
      <c r="C54" s="16" t="s">
        <v>25</v>
      </c>
    </row>
    <row r="55" spans="1:3" ht="12">
      <c r="A55" s="16">
        <v>1961</v>
      </c>
      <c r="B55" s="18">
        <v>4004</v>
      </c>
      <c r="C55" s="16" t="s">
        <v>152</v>
      </c>
    </row>
    <row r="56" spans="1:3" ht="12">
      <c r="A56" s="16">
        <v>1962</v>
      </c>
      <c r="B56" s="18">
        <v>4069</v>
      </c>
      <c r="C56" s="16" t="s">
        <v>131</v>
      </c>
    </row>
    <row r="57" spans="1:3" ht="12">
      <c r="A57" s="16">
        <v>1963</v>
      </c>
      <c r="B57" s="18">
        <v>4063</v>
      </c>
      <c r="C57" s="16" t="s">
        <v>131</v>
      </c>
    </row>
    <row r="58" spans="1:3" ht="12">
      <c r="A58" s="16">
        <v>1964</v>
      </c>
      <c r="B58" s="18">
        <v>3997</v>
      </c>
      <c r="C58" s="16" t="s">
        <v>25</v>
      </c>
    </row>
    <row r="59" spans="1:3" ht="12">
      <c r="A59" s="16">
        <v>1965</v>
      </c>
      <c r="B59" s="18">
        <v>3951</v>
      </c>
      <c r="C59" s="16" t="s">
        <v>153</v>
      </c>
    </row>
    <row r="60" spans="1:3" ht="12">
      <c r="A60" s="16">
        <v>1966</v>
      </c>
      <c r="B60" s="18">
        <v>3976</v>
      </c>
      <c r="C60" s="16" t="s">
        <v>154</v>
      </c>
    </row>
    <row r="61" spans="1:3" ht="12">
      <c r="A61" s="16">
        <v>1967</v>
      </c>
      <c r="B61" s="18">
        <v>3783</v>
      </c>
      <c r="C61" s="16" t="s">
        <v>29</v>
      </c>
    </row>
    <row r="62" spans="1:3" ht="12">
      <c r="A62" s="16">
        <v>1968</v>
      </c>
      <c r="B62" s="18">
        <v>3708</v>
      </c>
      <c r="C62" s="16" t="s">
        <v>33</v>
      </c>
    </row>
    <row r="63" spans="1:3" ht="12">
      <c r="A63" s="16">
        <v>1969</v>
      </c>
      <c r="B63" s="18">
        <v>3731</v>
      </c>
      <c r="C63" s="16" t="s">
        <v>29</v>
      </c>
    </row>
    <row r="64" spans="1:3" ht="12">
      <c r="A64" s="16">
        <v>1970</v>
      </c>
      <c r="B64" s="18">
        <v>3292</v>
      </c>
      <c r="C64" s="16" t="s">
        <v>33</v>
      </c>
    </row>
    <row r="65" spans="1:3" ht="12">
      <c r="A65" s="16">
        <v>1971</v>
      </c>
      <c r="B65" s="18">
        <v>3629</v>
      </c>
      <c r="C65" s="16" t="s">
        <v>155</v>
      </c>
    </row>
    <row r="66" spans="1:3" ht="12">
      <c r="A66" s="16">
        <v>1972</v>
      </c>
      <c r="B66" s="18">
        <v>3725</v>
      </c>
      <c r="C66" s="16" t="s">
        <v>33</v>
      </c>
    </row>
    <row r="67" spans="1:3" ht="12">
      <c r="A67" s="16">
        <v>1973</v>
      </c>
      <c r="B67" s="18">
        <v>3801</v>
      </c>
      <c r="C67" s="16" t="s">
        <v>33</v>
      </c>
    </row>
    <row r="68" spans="1:3" ht="12">
      <c r="A68" s="16">
        <v>1974</v>
      </c>
      <c r="B68" s="18">
        <v>4001</v>
      </c>
      <c r="C68" s="16" t="s">
        <v>33</v>
      </c>
    </row>
    <row r="69" spans="1:3" ht="12">
      <c r="A69" s="16">
        <v>1975</v>
      </c>
      <c r="B69" s="18">
        <v>3948</v>
      </c>
      <c r="C69" s="16" t="s">
        <v>157</v>
      </c>
    </row>
    <row r="70" spans="1:3" ht="12">
      <c r="A70" s="16">
        <v>1976</v>
      </c>
      <c r="B70" s="18">
        <v>4162</v>
      </c>
      <c r="C70" s="16" t="s">
        <v>29</v>
      </c>
    </row>
    <row r="71" spans="1:3" ht="12">
      <c r="A71" s="16">
        <v>1977</v>
      </c>
      <c r="B71" s="18">
        <v>4021</v>
      </c>
      <c r="C71" s="16" t="s">
        <v>158</v>
      </c>
    </row>
    <row r="72" spans="1:3" ht="12">
      <c r="A72" s="16">
        <v>1978</v>
      </c>
      <c r="B72" s="18">
        <v>3612</v>
      </c>
      <c r="C72" s="16" t="s">
        <v>159</v>
      </c>
    </row>
    <row r="73" spans="1:3" ht="12">
      <c r="A73" s="16">
        <v>1979</v>
      </c>
      <c r="B73" s="18">
        <v>3301</v>
      </c>
      <c r="C73" s="16" t="s">
        <v>132</v>
      </c>
    </row>
    <row r="74" spans="1:3" ht="12">
      <c r="A74" s="16">
        <v>1980</v>
      </c>
      <c r="B74" s="18">
        <v>4025</v>
      </c>
      <c r="C74" s="16" t="s">
        <v>36</v>
      </c>
    </row>
    <row r="75" spans="1:3" ht="12">
      <c r="A75" s="16">
        <v>1981</v>
      </c>
      <c r="B75" s="18">
        <v>3890</v>
      </c>
      <c r="C75" s="16" t="s">
        <v>160</v>
      </c>
    </row>
    <row r="76" spans="1:3" ht="12">
      <c r="A76" s="16">
        <v>1982</v>
      </c>
      <c r="B76" s="18">
        <v>3994</v>
      </c>
      <c r="C76" s="16" t="s">
        <v>36</v>
      </c>
    </row>
    <row r="77" spans="1:3" ht="12">
      <c r="A77" s="16">
        <v>1983</v>
      </c>
      <c r="B77" s="18">
        <v>3915</v>
      </c>
      <c r="C77" s="16" t="s">
        <v>132</v>
      </c>
    </row>
    <row r="78" spans="1:3" ht="12">
      <c r="A78" s="16">
        <v>1984</v>
      </c>
      <c r="B78" s="18">
        <v>3810</v>
      </c>
      <c r="C78" s="16" t="s">
        <v>161</v>
      </c>
    </row>
    <row r="79" spans="1:3" ht="12">
      <c r="A79" s="16">
        <v>1985</v>
      </c>
      <c r="B79" s="18">
        <v>3999</v>
      </c>
      <c r="C79" s="16" t="s">
        <v>36</v>
      </c>
    </row>
    <row r="80" spans="1:3" ht="12">
      <c r="A80" s="16">
        <v>1986</v>
      </c>
      <c r="B80" s="18">
        <v>3866</v>
      </c>
      <c r="C80" s="16" t="s">
        <v>272</v>
      </c>
    </row>
    <row r="81" spans="1:3" ht="12">
      <c r="A81" s="16">
        <v>1987</v>
      </c>
      <c r="B81" s="18">
        <v>3915</v>
      </c>
      <c r="C81" s="16" t="s">
        <v>40</v>
      </c>
    </row>
    <row r="82" spans="1:3" ht="12">
      <c r="A82" s="16">
        <v>1988</v>
      </c>
      <c r="B82" s="18">
        <v>3354</v>
      </c>
      <c r="C82" s="16" t="s">
        <v>164</v>
      </c>
    </row>
    <row r="83" spans="1:3" ht="12">
      <c r="A83" s="16">
        <v>1989</v>
      </c>
      <c r="B83" s="18">
        <v>3418</v>
      </c>
      <c r="C83" s="16" t="s">
        <v>38</v>
      </c>
    </row>
    <row r="84" spans="1:3" ht="12">
      <c r="A84" s="16">
        <v>1990</v>
      </c>
      <c r="B84" s="18">
        <v>3499</v>
      </c>
      <c r="C84" s="16" t="s">
        <v>166</v>
      </c>
    </row>
    <row r="85" spans="1:3" ht="12">
      <c r="A85" s="16">
        <v>1991</v>
      </c>
      <c r="B85" s="18">
        <v>3724</v>
      </c>
      <c r="C85" s="16" t="s">
        <v>167</v>
      </c>
    </row>
    <row r="86" spans="1:3" ht="12">
      <c r="A86" s="16">
        <v>1992</v>
      </c>
      <c r="B86" s="18">
        <v>3844</v>
      </c>
      <c r="C86" s="16" t="s">
        <v>42</v>
      </c>
    </row>
    <row r="87" spans="1:3" ht="12">
      <c r="A87" s="16">
        <v>1993</v>
      </c>
      <c r="B87" s="18">
        <v>3702</v>
      </c>
      <c r="C87" s="16" t="s">
        <v>42</v>
      </c>
    </row>
    <row r="88" spans="1:3" ht="12">
      <c r="A88" s="16">
        <v>1994</v>
      </c>
      <c r="B88" s="18">
        <v>3728</v>
      </c>
      <c r="C88" s="16" t="s">
        <v>168</v>
      </c>
    </row>
    <row r="89" spans="1:3" ht="12">
      <c r="A89" s="16">
        <v>1995</v>
      </c>
      <c r="B89" s="18">
        <v>3733</v>
      </c>
      <c r="C89" s="16" t="s">
        <v>170</v>
      </c>
    </row>
    <row r="90" spans="1:3" ht="12">
      <c r="A90" s="16">
        <v>1996</v>
      </c>
      <c r="B90" s="18">
        <v>3870</v>
      </c>
      <c r="C90" s="16" t="s">
        <v>171</v>
      </c>
    </row>
    <row r="91" spans="1:3" ht="12">
      <c r="A91" s="16">
        <v>1997</v>
      </c>
      <c r="B91" s="18">
        <v>3918</v>
      </c>
      <c r="C91" s="16" t="s">
        <v>134</v>
      </c>
    </row>
    <row r="92" spans="1:3" ht="12">
      <c r="A92" s="16">
        <v>1998</v>
      </c>
      <c r="B92" s="18">
        <v>3814</v>
      </c>
      <c r="C92" s="16" t="s">
        <v>45</v>
      </c>
    </row>
    <row r="93" spans="1:3" ht="12">
      <c r="A93" s="16">
        <v>1999</v>
      </c>
      <c r="B93" s="18">
        <v>3757</v>
      </c>
      <c r="C93" s="16" t="s">
        <v>134</v>
      </c>
    </row>
    <row r="94" spans="1:3" ht="12">
      <c r="A94" s="16">
        <v>2000</v>
      </c>
      <c r="B94" s="18">
        <v>3712</v>
      </c>
      <c r="C94" s="16" t="s">
        <v>172</v>
      </c>
    </row>
    <row r="95" spans="1:3" ht="12">
      <c r="A95" s="16">
        <v>2001</v>
      </c>
      <c r="B95" s="18">
        <v>3577</v>
      </c>
      <c r="C95" s="16" t="s">
        <v>135</v>
      </c>
    </row>
    <row r="96" spans="1:3" ht="12">
      <c r="A96" s="16">
        <v>2002</v>
      </c>
      <c r="B96" s="18">
        <v>3355</v>
      </c>
      <c r="C96" s="16" t="s">
        <v>136</v>
      </c>
    </row>
    <row r="97" spans="1:3" ht="12">
      <c r="A97" s="16">
        <v>2003</v>
      </c>
      <c r="B97" s="18">
        <v>3478</v>
      </c>
      <c r="C97" s="16" t="s">
        <v>135</v>
      </c>
    </row>
    <row r="98" spans="1:3" ht="12">
      <c r="A98" s="16">
        <v>2004</v>
      </c>
      <c r="B98" s="18">
        <v>3438</v>
      </c>
      <c r="C98" s="16" t="s">
        <v>173</v>
      </c>
    </row>
    <row r="99" spans="1:3" ht="12">
      <c r="A99" s="16">
        <v>2005</v>
      </c>
      <c r="B99" s="18">
        <v>3475</v>
      </c>
      <c r="C99" s="16" t="s">
        <v>136</v>
      </c>
    </row>
    <row r="100" spans="1:3" ht="12">
      <c r="A100" s="16">
        <v>2006</v>
      </c>
      <c r="B100" s="18">
        <v>3553</v>
      </c>
      <c r="C100" s="16" t="s">
        <v>137</v>
      </c>
    </row>
    <row r="101" spans="1:3" ht="12">
      <c r="A101" s="16">
        <v>2007</v>
      </c>
      <c r="B101" s="18">
        <v>3442</v>
      </c>
      <c r="C101" s="16" t="s">
        <v>174</v>
      </c>
    </row>
    <row r="102" spans="1:3" ht="12">
      <c r="A102" s="16">
        <v>2008</v>
      </c>
      <c r="B102" s="18">
        <v>3424</v>
      </c>
      <c r="C102" s="16" t="s">
        <v>47</v>
      </c>
    </row>
    <row r="103" spans="1:3" ht="12">
      <c r="A103" s="16">
        <v>2009</v>
      </c>
      <c r="B103" s="18">
        <v>3455</v>
      </c>
      <c r="C103" s="16" t="s">
        <v>175</v>
      </c>
    </row>
    <row r="104" spans="1:3" ht="12">
      <c r="A104" s="16">
        <v>2010</v>
      </c>
      <c r="B104" s="18">
        <v>3433</v>
      </c>
      <c r="C104" s="16" t="s">
        <v>137</v>
      </c>
    </row>
    <row r="105" spans="1:3" ht="12">
      <c r="A105" s="16">
        <v>2011</v>
      </c>
      <c r="B105" s="18">
        <v>3522</v>
      </c>
      <c r="C105" s="16" t="s">
        <v>176</v>
      </c>
    </row>
    <row r="106" spans="1:3" ht="12">
      <c r="A106" s="16">
        <v>2012</v>
      </c>
      <c r="B106" s="18">
        <v>3476</v>
      </c>
      <c r="C106" s="16" t="s">
        <v>177</v>
      </c>
    </row>
    <row r="107" spans="1:3" ht="12">
      <c r="A107" s="16">
        <v>2013</v>
      </c>
      <c r="B107" s="18">
        <v>3405</v>
      </c>
      <c r="C107" s="16" t="s">
        <v>53</v>
      </c>
    </row>
    <row r="108" spans="1:3" ht="12">
      <c r="A108" s="16">
        <v>2014</v>
      </c>
      <c r="B108" s="18">
        <v>3450</v>
      </c>
      <c r="C108" s="16" t="s">
        <v>179</v>
      </c>
    </row>
    <row r="109" spans="1:3" ht="12">
      <c r="A109" s="16">
        <v>2015</v>
      </c>
      <c r="B109" s="18">
        <v>3486</v>
      </c>
      <c r="C109" s="16" t="s">
        <v>47</v>
      </c>
    </row>
    <row r="110" spans="1:3" ht="12">
      <c r="A110" s="16">
        <v>2016</v>
      </c>
      <c r="B110" s="18">
        <v>3450</v>
      </c>
      <c r="C110" s="16" t="s">
        <v>420</v>
      </c>
    </row>
    <row r="111" ht="12">
      <c r="A111" s="13">
        <f>COUNTA(A3:A110)</f>
        <v>108</v>
      </c>
    </row>
    <row r="112" ht="12">
      <c r="A112" s="32">
        <v>9</v>
      </c>
    </row>
    <row r="113" ht="12">
      <c r="A113" s="33">
        <f>A111-A112</f>
        <v>99</v>
      </c>
    </row>
  </sheetData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87"/>
  <sheetViews>
    <sheetView workbookViewId="0" topLeftCell="A1">
      <selection activeCell="A1" sqref="A1"/>
    </sheetView>
  </sheetViews>
  <sheetFormatPr defaultColWidth="9.140625" defaultRowHeight="12.75"/>
  <cols>
    <col min="3" max="3" width="38.421875" style="0" customWidth="1"/>
  </cols>
  <sheetData>
    <row r="1" spans="1:3" ht="12.75">
      <c r="A1" s="9" t="s">
        <v>296</v>
      </c>
      <c r="C1" t="s">
        <v>289</v>
      </c>
    </row>
    <row r="2" spans="1:3" ht="12.75">
      <c r="A2" s="22" t="s">
        <v>257</v>
      </c>
      <c r="B2" s="22" t="s">
        <v>258</v>
      </c>
      <c r="C2" s="22" t="s">
        <v>259</v>
      </c>
    </row>
    <row r="3" spans="1:3" ht="12.75">
      <c r="A3" s="23">
        <v>1935</v>
      </c>
      <c r="B3" s="24">
        <v>3431</v>
      </c>
      <c r="C3" s="23" t="s">
        <v>274</v>
      </c>
    </row>
    <row r="4" spans="1:3" ht="12.75">
      <c r="A4" s="23">
        <v>1936</v>
      </c>
      <c r="B4" s="24">
        <v>4349</v>
      </c>
      <c r="C4" s="23" t="s">
        <v>274</v>
      </c>
    </row>
    <row r="5" spans="1:3" ht="12.75">
      <c r="A5" s="34">
        <v>1937</v>
      </c>
      <c r="B5" s="23" t="s">
        <v>262</v>
      </c>
      <c r="C5" s="25" t="s">
        <v>263</v>
      </c>
    </row>
    <row r="6" spans="1:3" ht="12.75">
      <c r="A6" s="34">
        <v>1938</v>
      </c>
      <c r="B6" s="23" t="s">
        <v>262</v>
      </c>
      <c r="C6" s="25" t="s">
        <v>263</v>
      </c>
    </row>
    <row r="7" spans="1:3" ht="12.75">
      <c r="A7" s="34">
        <v>1939</v>
      </c>
      <c r="B7" s="23" t="s">
        <v>262</v>
      </c>
      <c r="C7" s="25" t="s">
        <v>263</v>
      </c>
    </row>
    <row r="8" spans="1:3" ht="12.75">
      <c r="A8" s="34">
        <v>1940</v>
      </c>
      <c r="B8" s="23" t="s">
        <v>262</v>
      </c>
      <c r="C8" s="25" t="s">
        <v>263</v>
      </c>
    </row>
    <row r="9" spans="1:3" ht="12.75">
      <c r="A9" s="23">
        <v>1941</v>
      </c>
      <c r="B9" s="24">
        <v>4442</v>
      </c>
      <c r="C9" s="23" t="s">
        <v>275</v>
      </c>
    </row>
    <row r="10" spans="1:3" ht="12.75">
      <c r="A10" s="23">
        <v>1942</v>
      </c>
      <c r="B10" s="24">
        <v>4634</v>
      </c>
      <c r="C10" s="23" t="s">
        <v>275</v>
      </c>
    </row>
    <row r="11" spans="1:3" ht="12.75">
      <c r="A11" s="34">
        <v>1943</v>
      </c>
      <c r="B11" s="23" t="s">
        <v>262</v>
      </c>
      <c r="C11" s="25" t="s">
        <v>263</v>
      </c>
    </row>
    <row r="12" spans="1:3" ht="12.75">
      <c r="A12" s="34">
        <v>1944</v>
      </c>
      <c r="B12" s="23" t="s">
        <v>262</v>
      </c>
      <c r="C12" s="25" t="s">
        <v>263</v>
      </c>
    </row>
    <row r="13" spans="1:3" ht="12.75">
      <c r="A13" s="23">
        <v>1945</v>
      </c>
      <c r="B13" s="24">
        <v>3723</v>
      </c>
      <c r="C13" s="23" t="s">
        <v>197</v>
      </c>
    </row>
    <row r="14" spans="1:3" ht="12.75">
      <c r="A14" s="23">
        <v>1946</v>
      </c>
      <c r="B14" s="24">
        <v>3847</v>
      </c>
      <c r="C14" s="23" t="s">
        <v>198</v>
      </c>
    </row>
    <row r="15" spans="1:3" ht="12.75">
      <c r="A15" s="23">
        <v>1947</v>
      </c>
      <c r="B15" s="24">
        <v>3818</v>
      </c>
      <c r="C15" s="23" t="s">
        <v>276</v>
      </c>
    </row>
    <row r="16" spans="1:3" ht="12.75">
      <c r="A16" s="23">
        <v>1948</v>
      </c>
      <c r="B16" s="24">
        <v>4090</v>
      </c>
      <c r="C16" s="23" t="s">
        <v>199</v>
      </c>
    </row>
    <row r="17" spans="1:3" ht="12.75">
      <c r="A17" s="34">
        <v>1949</v>
      </c>
      <c r="B17" s="23" t="s">
        <v>262</v>
      </c>
      <c r="C17" s="25" t="s">
        <v>263</v>
      </c>
    </row>
    <row r="18" spans="1:3" ht="12.75">
      <c r="A18" s="23">
        <v>1950</v>
      </c>
      <c r="B18" s="24">
        <v>3924</v>
      </c>
      <c r="C18" s="23" t="s">
        <v>200</v>
      </c>
    </row>
    <row r="19" spans="1:3" ht="12.75">
      <c r="A19" s="34">
        <v>1951</v>
      </c>
      <c r="B19" s="23" t="s">
        <v>262</v>
      </c>
      <c r="C19" s="25" t="s">
        <v>263</v>
      </c>
    </row>
    <row r="20" spans="1:3" ht="12.75">
      <c r="A20" s="34">
        <v>1952</v>
      </c>
      <c r="B20" s="23" t="s">
        <v>262</v>
      </c>
      <c r="C20" s="25" t="s">
        <v>263</v>
      </c>
    </row>
    <row r="21" spans="1:3" ht="12.75">
      <c r="A21" s="34">
        <v>1953</v>
      </c>
      <c r="B21" s="23" t="s">
        <v>262</v>
      </c>
      <c r="C21" s="25" t="s">
        <v>263</v>
      </c>
    </row>
    <row r="22" spans="1:3" ht="12.75">
      <c r="A22" s="34">
        <v>1954</v>
      </c>
      <c r="B22" s="23" t="s">
        <v>262</v>
      </c>
      <c r="C22" s="25" t="s">
        <v>263</v>
      </c>
    </row>
    <row r="23" spans="1:3" ht="12.75">
      <c r="A23" s="23">
        <v>1955</v>
      </c>
      <c r="B23" s="24">
        <v>2735</v>
      </c>
      <c r="C23" s="23" t="s">
        <v>219</v>
      </c>
    </row>
    <row r="24" spans="1:3" ht="12.75">
      <c r="A24" s="23">
        <v>1956</v>
      </c>
      <c r="B24" s="24">
        <v>3204</v>
      </c>
      <c r="C24" s="23" t="s">
        <v>228</v>
      </c>
    </row>
    <row r="25" spans="1:3" ht="12.75">
      <c r="A25" s="23">
        <v>1957</v>
      </c>
      <c r="B25" s="24">
        <v>2943</v>
      </c>
      <c r="C25" s="23" t="s">
        <v>201</v>
      </c>
    </row>
    <row r="26" spans="1:3" ht="12.75">
      <c r="A26" s="23">
        <v>1958</v>
      </c>
      <c r="B26" s="24">
        <v>3276</v>
      </c>
      <c r="C26" s="23" t="s">
        <v>220</v>
      </c>
    </row>
    <row r="27" spans="1:3" ht="12.75">
      <c r="A27" s="23">
        <v>1959</v>
      </c>
      <c r="B27" s="24">
        <v>3060</v>
      </c>
      <c r="C27" s="23" t="s">
        <v>202</v>
      </c>
    </row>
    <row r="28" spans="1:3" ht="12.75">
      <c r="A28" s="23">
        <v>1960</v>
      </c>
      <c r="B28" s="24">
        <v>3368</v>
      </c>
      <c r="C28" s="23" t="s">
        <v>277</v>
      </c>
    </row>
    <row r="29" spans="1:3" ht="12.75">
      <c r="A29" s="23">
        <v>1961</v>
      </c>
      <c r="B29" s="24">
        <v>2818</v>
      </c>
      <c r="C29" s="23" t="s">
        <v>203</v>
      </c>
    </row>
    <row r="30" spans="1:3" ht="12.75">
      <c r="A30" s="23">
        <v>1962</v>
      </c>
      <c r="B30" s="24">
        <v>2843</v>
      </c>
      <c r="C30" s="23" t="s">
        <v>278</v>
      </c>
    </row>
    <row r="31" spans="1:3" ht="12.75">
      <c r="A31" s="23">
        <v>1963</v>
      </c>
      <c r="B31" s="24">
        <v>2419</v>
      </c>
      <c r="C31" s="23" t="s">
        <v>25</v>
      </c>
    </row>
    <row r="32" spans="1:3" ht="12.75">
      <c r="A32" s="23">
        <v>1964</v>
      </c>
      <c r="B32" s="24">
        <v>2865</v>
      </c>
      <c r="C32" s="23" t="s">
        <v>221</v>
      </c>
    </row>
    <row r="33" spans="1:3" ht="12.75">
      <c r="A33" s="23">
        <v>1965</v>
      </c>
      <c r="B33" s="24">
        <v>3410</v>
      </c>
      <c r="C33" s="23" t="s">
        <v>279</v>
      </c>
    </row>
    <row r="34" spans="1:3" ht="12.75">
      <c r="A34" s="23">
        <v>1966</v>
      </c>
      <c r="B34" s="24">
        <v>2950</v>
      </c>
      <c r="C34" s="23" t="s">
        <v>204</v>
      </c>
    </row>
    <row r="35" spans="1:3" ht="12.75">
      <c r="A35" s="23">
        <v>1967</v>
      </c>
      <c r="B35" s="24">
        <v>2941</v>
      </c>
      <c r="C35" s="23" t="s">
        <v>32</v>
      </c>
    </row>
    <row r="36" spans="1:3" ht="12.75">
      <c r="A36" s="23">
        <v>1968</v>
      </c>
      <c r="B36" s="24">
        <v>2981</v>
      </c>
      <c r="C36" s="23" t="s">
        <v>29</v>
      </c>
    </row>
    <row r="37" spans="1:3" ht="12.75">
      <c r="A37" s="23">
        <v>1969</v>
      </c>
      <c r="B37" s="24">
        <v>2921</v>
      </c>
      <c r="C37" s="23" t="s">
        <v>31</v>
      </c>
    </row>
    <row r="38" spans="1:3" ht="12.75">
      <c r="A38" s="23">
        <v>1970</v>
      </c>
      <c r="B38" s="24">
        <v>3560</v>
      </c>
      <c r="C38" s="23" t="s">
        <v>34</v>
      </c>
    </row>
    <row r="39" spans="1:3" ht="12.75">
      <c r="A39" s="23">
        <v>1971</v>
      </c>
      <c r="B39" s="24">
        <v>2793</v>
      </c>
      <c r="C39" s="23" t="s">
        <v>226</v>
      </c>
    </row>
    <row r="40" spans="1:3" ht="12.75">
      <c r="A40" s="23">
        <v>1972</v>
      </c>
      <c r="B40" s="24">
        <v>3079</v>
      </c>
      <c r="C40" s="23" t="s">
        <v>280</v>
      </c>
    </row>
    <row r="41" spans="1:3" ht="12.75">
      <c r="A41" s="23">
        <v>1973</v>
      </c>
      <c r="B41" s="24">
        <v>3057</v>
      </c>
      <c r="C41" s="23" t="s">
        <v>33</v>
      </c>
    </row>
    <row r="42" spans="1:3" ht="12.75">
      <c r="A42" s="23">
        <v>1974</v>
      </c>
      <c r="B42" s="24">
        <v>2988</v>
      </c>
      <c r="C42" s="23" t="s">
        <v>280</v>
      </c>
    </row>
    <row r="43" spans="1:3" ht="12.75">
      <c r="A43" s="23">
        <v>1975</v>
      </c>
      <c r="B43" s="24">
        <v>3076</v>
      </c>
      <c r="C43" s="23" t="s">
        <v>206</v>
      </c>
    </row>
    <row r="44" spans="1:3" ht="12.75">
      <c r="A44" s="23">
        <v>1976</v>
      </c>
      <c r="B44" s="24">
        <v>3344</v>
      </c>
      <c r="C44" s="23" t="s">
        <v>207</v>
      </c>
    </row>
    <row r="45" spans="1:3" ht="12.75">
      <c r="A45" s="23">
        <v>1977</v>
      </c>
      <c r="B45" s="24">
        <v>2785</v>
      </c>
      <c r="C45" s="23" t="s">
        <v>281</v>
      </c>
    </row>
    <row r="46" spans="1:3" ht="12.75">
      <c r="A46" s="23">
        <v>1978</v>
      </c>
      <c r="B46" s="24">
        <v>2990</v>
      </c>
      <c r="C46" s="23" t="s">
        <v>36</v>
      </c>
    </row>
    <row r="47" spans="1:3" ht="12.75">
      <c r="A47" s="23">
        <v>1979</v>
      </c>
      <c r="B47" s="24">
        <v>3374</v>
      </c>
      <c r="C47" s="23" t="s">
        <v>37</v>
      </c>
    </row>
    <row r="48" spans="1:3" ht="12.75">
      <c r="A48" s="23">
        <v>1980</v>
      </c>
      <c r="B48" s="24">
        <v>3216</v>
      </c>
      <c r="C48" s="23" t="s">
        <v>208</v>
      </c>
    </row>
    <row r="49" spans="1:3" ht="12.75">
      <c r="A49" s="23">
        <v>1981</v>
      </c>
      <c r="B49" s="24">
        <v>3446</v>
      </c>
      <c r="C49" s="23" t="s">
        <v>160</v>
      </c>
    </row>
    <row r="50" spans="1:3" ht="12.75">
      <c r="A50" s="23">
        <v>1982</v>
      </c>
      <c r="B50" s="24">
        <v>3457</v>
      </c>
      <c r="C50" s="23" t="s">
        <v>209</v>
      </c>
    </row>
    <row r="51" spans="1:3" ht="12.75">
      <c r="A51" s="23">
        <v>1983</v>
      </c>
      <c r="B51" s="24">
        <v>3399</v>
      </c>
      <c r="C51" s="23" t="s">
        <v>36</v>
      </c>
    </row>
    <row r="52" spans="1:3" ht="12.75">
      <c r="A52" s="23">
        <v>1984</v>
      </c>
      <c r="B52" s="24">
        <v>3594</v>
      </c>
      <c r="C52" s="23" t="s">
        <v>222</v>
      </c>
    </row>
    <row r="53" spans="1:3" ht="12.75">
      <c r="A53" s="23">
        <v>1985</v>
      </c>
      <c r="B53" s="24">
        <v>3475</v>
      </c>
      <c r="C53" s="23" t="s">
        <v>41</v>
      </c>
    </row>
    <row r="54" spans="1:3" ht="12.75">
      <c r="A54" s="23">
        <v>1986</v>
      </c>
      <c r="B54" s="24">
        <v>3666</v>
      </c>
      <c r="C54" s="23" t="s">
        <v>210</v>
      </c>
    </row>
    <row r="55" spans="1:3" ht="12.75">
      <c r="A55" s="23">
        <v>1987</v>
      </c>
      <c r="B55" s="24">
        <v>3921</v>
      </c>
      <c r="C55" s="23" t="s">
        <v>282</v>
      </c>
    </row>
    <row r="56" spans="1:3" ht="12.75">
      <c r="A56" s="23">
        <v>1988</v>
      </c>
      <c r="B56" s="24">
        <v>3428</v>
      </c>
      <c r="C56" s="23" t="s">
        <v>283</v>
      </c>
    </row>
    <row r="57" spans="1:3" ht="12.75">
      <c r="A57" s="23">
        <v>1989</v>
      </c>
      <c r="B57" s="24">
        <v>3683</v>
      </c>
      <c r="C57" s="23" t="s">
        <v>41</v>
      </c>
    </row>
    <row r="58" spans="1:3" ht="12.75">
      <c r="A58" s="23">
        <v>1990</v>
      </c>
      <c r="B58" s="24">
        <v>3711</v>
      </c>
      <c r="C58" s="23" t="s">
        <v>229</v>
      </c>
    </row>
    <row r="59" spans="1:3" ht="12.75">
      <c r="A59" s="23">
        <v>1991</v>
      </c>
      <c r="B59" s="24">
        <v>3213</v>
      </c>
      <c r="C59" s="23" t="s">
        <v>284</v>
      </c>
    </row>
    <row r="60" spans="1:3" ht="12.75">
      <c r="A60" s="23">
        <v>1992</v>
      </c>
      <c r="B60" s="24">
        <v>3395</v>
      </c>
      <c r="C60" s="23" t="s">
        <v>170</v>
      </c>
    </row>
    <row r="61" spans="1:3" ht="12.75">
      <c r="A61" s="23">
        <v>1993</v>
      </c>
      <c r="B61" s="24">
        <v>3605</v>
      </c>
      <c r="C61" s="23" t="s">
        <v>170</v>
      </c>
    </row>
    <row r="62" spans="1:3" ht="12.75">
      <c r="A62" s="23">
        <v>1994</v>
      </c>
      <c r="B62" s="24">
        <v>3529</v>
      </c>
      <c r="C62" s="23" t="s">
        <v>170</v>
      </c>
    </row>
    <row r="63" spans="1:3" ht="12.75">
      <c r="A63" s="23">
        <v>1995</v>
      </c>
      <c r="B63" s="24">
        <v>3638</v>
      </c>
      <c r="C63" s="23" t="s">
        <v>223</v>
      </c>
    </row>
    <row r="64" spans="1:3" ht="12.75">
      <c r="A64" s="23">
        <v>1996</v>
      </c>
      <c r="B64" s="24">
        <v>3947</v>
      </c>
      <c r="C64" s="23" t="s">
        <v>285</v>
      </c>
    </row>
    <row r="65" spans="1:3" ht="12.75">
      <c r="A65" s="23">
        <v>1997</v>
      </c>
      <c r="B65" s="24">
        <v>3760</v>
      </c>
      <c r="C65" s="23" t="s">
        <v>285</v>
      </c>
    </row>
    <row r="66" spans="1:3" ht="12.75">
      <c r="A66" s="23">
        <v>1998</v>
      </c>
      <c r="B66" s="24">
        <v>3781</v>
      </c>
      <c r="C66" s="23" t="s">
        <v>214</v>
      </c>
    </row>
    <row r="67" spans="1:3" ht="12.75">
      <c r="A67" s="23">
        <v>1999</v>
      </c>
      <c r="B67" s="24">
        <v>3546</v>
      </c>
      <c r="C67" s="23" t="s">
        <v>44</v>
      </c>
    </row>
    <row r="68" spans="1:3" ht="12.75">
      <c r="A68" s="23">
        <v>2000</v>
      </c>
      <c r="B68" s="24">
        <v>2894</v>
      </c>
      <c r="C68" s="23" t="s">
        <v>182</v>
      </c>
    </row>
    <row r="69" spans="1:3" ht="12.75">
      <c r="A69" s="23">
        <v>2001</v>
      </c>
      <c r="B69" s="24">
        <v>2986</v>
      </c>
      <c r="C69" s="23" t="s">
        <v>215</v>
      </c>
    </row>
    <row r="70" spans="1:3" ht="12.75">
      <c r="A70" s="23">
        <v>2002</v>
      </c>
      <c r="B70" s="24">
        <v>3129</v>
      </c>
      <c r="C70" s="23" t="s">
        <v>286</v>
      </c>
    </row>
    <row r="71" spans="1:3" ht="12.75">
      <c r="A71" s="23">
        <v>2003</v>
      </c>
      <c r="B71" s="24">
        <v>2956</v>
      </c>
      <c r="C71" s="23" t="s">
        <v>182</v>
      </c>
    </row>
    <row r="72" spans="1:3" ht="12.75">
      <c r="A72" s="23">
        <v>2004</v>
      </c>
      <c r="B72" s="24">
        <v>3023</v>
      </c>
      <c r="C72" s="23" t="s">
        <v>182</v>
      </c>
    </row>
    <row r="73" spans="1:3" ht="12.75">
      <c r="A73" s="23">
        <v>2005</v>
      </c>
      <c r="B73" s="24">
        <v>3239</v>
      </c>
      <c r="C73" s="23" t="s">
        <v>175</v>
      </c>
    </row>
    <row r="74" spans="1:3" ht="12.75">
      <c r="A74" s="23">
        <v>2006</v>
      </c>
      <c r="B74" s="24">
        <v>3129</v>
      </c>
      <c r="C74" s="23" t="s">
        <v>287</v>
      </c>
    </row>
    <row r="75" spans="1:3" ht="12.75">
      <c r="A75" s="23">
        <v>2007</v>
      </c>
      <c r="B75" s="24">
        <v>3241</v>
      </c>
      <c r="C75" s="23" t="s">
        <v>175</v>
      </c>
    </row>
    <row r="76" spans="1:3" ht="12.75">
      <c r="A76" s="23">
        <v>2008</v>
      </c>
      <c r="B76" s="24">
        <v>3173</v>
      </c>
      <c r="C76" s="23" t="s">
        <v>47</v>
      </c>
    </row>
    <row r="77" spans="1:3" ht="12.75">
      <c r="A77" s="23">
        <v>2009</v>
      </c>
      <c r="B77" s="24">
        <v>3266</v>
      </c>
      <c r="C77" s="23" t="s">
        <v>217</v>
      </c>
    </row>
    <row r="78" spans="1:3" ht="12.75">
      <c r="A78" s="23">
        <v>2010</v>
      </c>
      <c r="B78" s="24">
        <v>3425</v>
      </c>
      <c r="C78" s="23" t="s">
        <v>53</v>
      </c>
    </row>
    <row r="79" spans="1:3" ht="12.75">
      <c r="A79" s="23">
        <v>2011</v>
      </c>
      <c r="B79" s="24">
        <v>3330</v>
      </c>
      <c r="C79" s="23" t="s">
        <v>218</v>
      </c>
    </row>
    <row r="80" spans="1:3" ht="12.75">
      <c r="A80" s="23">
        <v>2012</v>
      </c>
      <c r="B80" s="24">
        <v>3356</v>
      </c>
      <c r="C80" s="23" t="s">
        <v>47</v>
      </c>
    </row>
    <row r="81" spans="1:3" ht="12.75">
      <c r="A81" s="23">
        <v>2013</v>
      </c>
      <c r="B81" s="24">
        <v>3319</v>
      </c>
      <c r="C81" s="23" t="s">
        <v>288</v>
      </c>
    </row>
    <row r="82" spans="1:3" ht="12.75">
      <c r="A82" s="23">
        <v>2014</v>
      </c>
      <c r="B82" s="24">
        <v>3232</v>
      </c>
      <c r="C82" s="23" t="s">
        <v>47</v>
      </c>
    </row>
    <row r="83" spans="1:3" ht="12.75">
      <c r="A83" s="23">
        <v>2015</v>
      </c>
      <c r="B83" s="24">
        <v>3374</v>
      </c>
      <c r="C83" s="23" t="s">
        <v>233</v>
      </c>
    </row>
    <row r="84" spans="1:3" ht="12.75">
      <c r="A84" s="23">
        <v>2016</v>
      </c>
      <c r="B84" s="24">
        <v>3306</v>
      </c>
      <c r="C84" s="23" t="s">
        <v>179</v>
      </c>
    </row>
    <row r="85" ht="12.75">
      <c r="A85" s="9">
        <f>COUNTA(A3:A84)</f>
        <v>82</v>
      </c>
    </row>
    <row r="86" ht="12.75">
      <c r="A86" s="9">
        <v>11</v>
      </c>
    </row>
    <row r="87" ht="12.75">
      <c r="A87" s="35">
        <f>A85-A86</f>
        <v>71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57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20.57421875" style="93" customWidth="1"/>
    <col min="2" max="2" width="9.140625" style="93" customWidth="1"/>
    <col min="3" max="3" width="6.7109375" style="93" customWidth="1"/>
    <col min="4" max="4" width="23.7109375" style="93" customWidth="1"/>
    <col min="5" max="5" width="0.85546875" style="93" customWidth="1"/>
    <col min="6" max="6" width="6.57421875" style="93" customWidth="1"/>
    <col min="7" max="7" width="25.00390625" style="93" customWidth="1"/>
    <col min="8" max="8" width="1.421875" style="93" customWidth="1"/>
    <col min="9" max="9" width="6.28125" style="93" customWidth="1"/>
    <col min="10" max="10" width="14.57421875" style="93" customWidth="1"/>
    <col min="11" max="11" width="1.28515625" style="93" customWidth="1"/>
    <col min="12" max="12" width="7.421875" style="93" customWidth="1"/>
    <col min="13" max="26" width="9.140625" style="93" customWidth="1"/>
    <col min="27" max="27" width="31.7109375" style="93" customWidth="1"/>
    <col min="28" max="28" width="27.8515625" style="93" customWidth="1"/>
    <col min="29" max="16384" width="9.140625" style="93" customWidth="1"/>
  </cols>
  <sheetData>
    <row r="1" spans="1:12" ht="15.75">
      <c r="A1" s="118" t="s">
        <v>256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3" ht="12.75">
      <c r="A2" s="108" t="s">
        <v>235</v>
      </c>
      <c r="B2" s="108"/>
      <c r="C2" s="108"/>
      <c r="D2" s="108"/>
      <c r="F2" s="108" t="s">
        <v>236</v>
      </c>
      <c r="G2" s="108"/>
      <c r="I2" s="108" t="s">
        <v>237</v>
      </c>
      <c r="J2" s="108"/>
      <c r="L2" s="108" t="s">
        <v>238</v>
      </c>
      <c r="M2" s="95"/>
    </row>
    <row r="3" spans="1:13" ht="12.75">
      <c r="A3" s="94" t="s">
        <v>93</v>
      </c>
      <c r="B3" s="94" t="s">
        <v>95</v>
      </c>
      <c r="C3" s="94" t="s">
        <v>99</v>
      </c>
      <c r="D3" s="94" t="s">
        <v>94</v>
      </c>
      <c r="F3" s="94" t="s">
        <v>99</v>
      </c>
      <c r="G3" s="94" t="s">
        <v>94</v>
      </c>
      <c r="H3" s="92"/>
      <c r="I3" s="94" t="s">
        <v>99</v>
      </c>
      <c r="J3" s="94" t="s">
        <v>94</v>
      </c>
      <c r="L3" s="108"/>
      <c r="M3" s="95"/>
    </row>
    <row r="4" spans="1:12" ht="12.75">
      <c r="A4" s="96" t="str">
        <f>TGV!A5</f>
        <v>Eddy Merckx</v>
      </c>
      <c r="B4" s="97" t="str">
        <f>TGV!B5</f>
        <v>BEL</v>
      </c>
      <c r="C4" s="97">
        <f>TGV!C5</f>
        <v>5</v>
      </c>
      <c r="D4" s="97" t="str">
        <f>TGV!D5</f>
        <v>1969-1970-1971-1972-1974</v>
      </c>
      <c r="E4" s="92"/>
      <c r="F4" s="94">
        <f>TGV!H5</f>
        <v>5</v>
      </c>
      <c r="G4" s="94" t="str">
        <f>TGV!I5</f>
        <v>1968-1970-1972-1973-1975</v>
      </c>
      <c r="H4" s="92"/>
      <c r="I4" s="94">
        <f>TGV!M46</f>
        <v>1</v>
      </c>
      <c r="J4" s="94">
        <f>TGV!N46</f>
        <v>1973</v>
      </c>
      <c r="K4" s="92"/>
      <c r="L4" s="94">
        <f aca="true" t="shared" si="0" ref="L4:L56">SUM(C4,F4,I4)</f>
        <v>11</v>
      </c>
    </row>
    <row r="5" spans="1:12" ht="12.75">
      <c r="A5" s="96" t="str">
        <f>TGV!A4</f>
        <v>Bernard Hinault</v>
      </c>
      <c r="B5" s="94" t="str">
        <f>TGV!B4</f>
        <v>FRA</v>
      </c>
      <c r="C5" s="94">
        <f>TGV!C4</f>
        <v>5</v>
      </c>
      <c r="D5" s="94" t="str">
        <f>TGV!D4</f>
        <v>1978-1979-1981-1982-1985</v>
      </c>
      <c r="E5" s="92"/>
      <c r="F5" s="94">
        <f>TGV!H10</f>
        <v>3</v>
      </c>
      <c r="G5" s="94" t="str">
        <f>TGV!I10</f>
        <v>1980-1982-1985</v>
      </c>
      <c r="H5" s="92"/>
      <c r="I5" s="94">
        <f>TGV!M9</f>
        <v>2</v>
      </c>
      <c r="J5" s="94" t="str">
        <f>TGV!N9</f>
        <v>1978-1983</v>
      </c>
      <c r="K5" s="92"/>
      <c r="L5" s="94">
        <f t="shared" si="0"/>
        <v>10</v>
      </c>
    </row>
    <row r="6" spans="1:12" ht="12.75">
      <c r="A6" s="96" t="str">
        <f>TGV!A3</f>
        <v>Jacques Anquetil</v>
      </c>
      <c r="B6" s="94" t="str">
        <f>TGV!B3</f>
        <v>FRA</v>
      </c>
      <c r="C6" s="94">
        <f>TGV!C3</f>
        <v>5</v>
      </c>
      <c r="D6" s="94" t="str">
        <f>TGV!D3</f>
        <v>1957-1961-1962-1963-1964</v>
      </c>
      <c r="E6" s="92"/>
      <c r="F6" s="94">
        <f>TGV!H15</f>
        <v>2</v>
      </c>
      <c r="G6" s="94" t="str">
        <f>TGV!I15</f>
        <v>1960-1964</v>
      </c>
      <c r="H6" s="92"/>
      <c r="I6" s="94">
        <f>TGV!M39</f>
        <v>1</v>
      </c>
      <c r="J6" s="94">
        <f>TGV!N39</f>
        <v>1963</v>
      </c>
      <c r="K6" s="92"/>
      <c r="L6" s="94">
        <f t="shared" si="0"/>
        <v>8</v>
      </c>
    </row>
    <row r="7" spans="1:12" ht="12.75">
      <c r="A7" s="96" t="str">
        <f>TGV!A20</f>
        <v>Fausto Coppi</v>
      </c>
      <c r="B7" s="94" t="str">
        <f>TGV!B20</f>
        <v>ITA</v>
      </c>
      <c r="C7" s="94">
        <f>TGV!C20</f>
        <v>2</v>
      </c>
      <c r="D7" s="94" t="str">
        <f>TGV!D20</f>
        <v>1949-1952</v>
      </c>
      <c r="E7" s="92"/>
      <c r="F7" s="94">
        <f>TGV!H4</f>
        <v>5</v>
      </c>
      <c r="G7" s="94" t="str">
        <f>TGV!I4</f>
        <v>1940-1947-1949-1952-1953</v>
      </c>
      <c r="H7" s="92"/>
      <c r="I7" s="94">
        <f>SUMIF(TGV!$K$3:$K$56,A7,TGV!$M$3:$M$56)</f>
        <v>0</v>
      </c>
      <c r="J7" s="94">
        <v>0</v>
      </c>
      <c r="K7" s="92"/>
      <c r="L7" s="94">
        <f t="shared" si="0"/>
        <v>7</v>
      </c>
    </row>
    <row r="8" spans="1:12" ht="12.75">
      <c r="A8" s="96" t="str">
        <f>TGV!A6</f>
        <v>Miguel Indurain</v>
      </c>
      <c r="B8" s="94" t="str">
        <f>TGV!B6</f>
        <v>SPA</v>
      </c>
      <c r="C8" s="94">
        <f>TGV!C6</f>
        <v>5</v>
      </c>
      <c r="D8" s="94" t="str">
        <f>TGV!D6</f>
        <v>1991-1992-1993-1994-1995</v>
      </c>
      <c r="E8" s="92"/>
      <c r="F8" s="94">
        <f>TGV!H18</f>
        <v>2</v>
      </c>
      <c r="G8" s="94" t="str">
        <f>TGV!I18</f>
        <v>1992-1993</v>
      </c>
      <c r="H8" s="92"/>
      <c r="I8" s="94">
        <v>0</v>
      </c>
      <c r="J8" s="94">
        <v>0</v>
      </c>
      <c r="K8" s="92"/>
      <c r="L8" s="94">
        <f t="shared" si="0"/>
        <v>7</v>
      </c>
    </row>
    <row r="9" spans="1:12" ht="12.75">
      <c r="A9" s="98" t="str">
        <f>TGV!A21</f>
        <v>Alberto Contador</v>
      </c>
      <c r="B9" s="97" t="str">
        <f>TGV!B21</f>
        <v>SPA</v>
      </c>
      <c r="C9" s="97">
        <f>TGV!C21</f>
        <v>2</v>
      </c>
      <c r="D9" s="97" t="str">
        <f>TGV!D21</f>
        <v>2007-2009</v>
      </c>
      <c r="E9" s="92"/>
      <c r="F9" s="94">
        <f>TGV!H23</f>
        <v>2</v>
      </c>
      <c r="G9" s="94" t="str">
        <f>TGV!I23</f>
        <v>2008-2015</v>
      </c>
      <c r="H9" s="92"/>
      <c r="I9" s="94">
        <f>TGV!M4</f>
        <v>3</v>
      </c>
      <c r="J9" s="94" t="str">
        <f>TGV!N4</f>
        <v>2008-2012-2014</v>
      </c>
      <c r="K9" s="92"/>
      <c r="L9" s="94">
        <f t="shared" si="0"/>
        <v>7</v>
      </c>
    </row>
    <row r="10" spans="1:12" ht="12.75">
      <c r="A10" s="96" t="str">
        <f>TGV!F3</f>
        <v>Alfredo Binda</v>
      </c>
      <c r="B10" s="97" t="str">
        <f>TGV!G3</f>
        <v>Italia</v>
      </c>
      <c r="C10" s="94">
        <v>0</v>
      </c>
      <c r="D10" s="94">
        <v>0</v>
      </c>
      <c r="E10" s="92"/>
      <c r="F10" s="94">
        <f>TGV!H3</f>
        <v>5</v>
      </c>
      <c r="G10" s="94" t="str">
        <f>TGV!I3</f>
        <v>1925-1927-1928-1929-1933</v>
      </c>
      <c r="H10" s="92"/>
      <c r="I10" s="94">
        <f>SUMIF(TGV!$K$3:$K$56,A10,TGV!$M$3:$M$56)</f>
        <v>0</v>
      </c>
      <c r="J10" s="94">
        <v>0</v>
      </c>
      <c r="K10" s="92"/>
      <c r="L10" s="94">
        <f t="shared" si="0"/>
        <v>5</v>
      </c>
    </row>
    <row r="11" spans="1:12" ht="12.75">
      <c r="A11" s="96" t="str">
        <f>TGV!A19</f>
        <v>Gino Bartali</v>
      </c>
      <c r="B11" s="97" t="str">
        <f>TGV!B19</f>
        <v>ITA</v>
      </c>
      <c r="C11" s="97">
        <f>TGV!C19</f>
        <v>2</v>
      </c>
      <c r="D11" s="97" t="str">
        <f>TGV!D19</f>
        <v>1938-1948</v>
      </c>
      <c r="E11" s="92"/>
      <c r="F11" s="94">
        <f>TGV!H7</f>
        <v>3</v>
      </c>
      <c r="G11" s="94" t="str">
        <f>TGV!I7</f>
        <v>1936-1937-1946</v>
      </c>
      <c r="H11" s="92"/>
      <c r="I11" s="94">
        <v>0</v>
      </c>
      <c r="J11" s="94">
        <v>0</v>
      </c>
      <c r="K11" s="92"/>
      <c r="L11" s="94">
        <f t="shared" si="0"/>
        <v>5</v>
      </c>
    </row>
    <row r="12" spans="1:12" ht="12.75">
      <c r="A12" s="96" t="str">
        <f>TGV!A46</f>
        <v>Felice Gimondi</v>
      </c>
      <c r="B12" s="97" t="str">
        <f>TGV!B46</f>
        <v>ITA</v>
      </c>
      <c r="C12" s="97">
        <f>TGV!C46</f>
        <v>1</v>
      </c>
      <c r="D12" s="97">
        <f>TGV!D46</f>
        <v>1965</v>
      </c>
      <c r="E12" s="92"/>
      <c r="F12" s="94">
        <f>TGV!H9</f>
        <v>3</v>
      </c>
      <c r="G12" s="94" t="str">
        <f>TGV!I9</f>
        <v>1967-1969-1976</v>
      </c>
      <c r="H12" s="92"/>
      <c r="I12" s="94">
        <f>TGV!M50</f>
        <v>1</v>
      </c>
      <c r="J12" s="94">
        <f>TGV!N50</f>
        <v>1968</v>
      </c>
      <c r="K12" s="92"/>
      <c r="L12" s="94">
        <f t="shared" si="0"/>
        <v>5</v>
      </c>
    </row>
    <row r="13" spans="1:12" ht="12.75">
      <c r="A13" s="96" t="str">
        <f>TGV!F55</f>
        <v>Tony Rominger</v>
      </c>
      <c r="B13" s="97" t="str">
        <f>TGV!G55</f>
        <v>Svizzera</v>
      </c>
      <c r="C13" s="94">
        <v>0</v>
      </c>
      <c r="D13" s="94">
        <v>0</v>
      </c>
      <c r="E13" s="92"/>
      <c r="F13" s="94">
        <f>TGV!H55</f>
        <v>1</v>
      </c>
      <c r="G13" s="94">
        <f>TGV!I55</f>
        <v>1995</v>
      </c>
      <c r="H13" s="92"/>
      <c r="I13" s="94">
        <f>TGV!M5</f>
        <v>3</v>
      </c>
      <c r="J13" s="94" t="str">
        <f>TGV!N5</f>
        <v>1992-1993-1994</v>
      </c>
      <c r="K13" s="92"/>
      <c r="L13" s="94">
        <f t="shared" si="0"/>
        <v>4</v>
      </c>
    </row>
    <row r="14" spans="1:12" ht="12.75">
      <c r="A14" s="96" t="str">
        <f>TGV!A7</f>
        <v>Louison Bobet</v>
      </c>
      <c r="B14" s="97" t="str">
        <f>TGV!B7</f>
        <v>FRA</v>
      </c>
      <c r="C14" s="97">
        <f>TGV!C7</f>
        <v>3</v>
      </c>
      <c r="D14" s="97" t="str">
        <f>TGV!D7</f>
        <v>1953-1954-1955</v>
      </c>
      <c r="E14" s="92"/>
      <c r="F14" s="94">
        <v>0</v>
      </c>
      <c r="G14" s="94">
        <v>0</v>
      </c>
      <c r="H14" s="92"/>
      <c r="I14" s="94">
        <v>0</v>
      </c>
      <c r="J14" s="94">
        <v>0</v>
      </c>
      <c r="K14" s="92"/>
      <c r="L14" s="94">
        <f t="shared" si="0"/>
        <v>3</v>
      </c>
    </row>
    <row r="15" spans="1:12" ht="12.75">
      <c r="A15" s="96" t="str">
        <f>TGV!A8</f>
        <v>Philippe Thijs</v>
      </c>
      <c r="B15" s="97" t="str">
        <f>TGV!B8</f>
        <v>BEL</v>
      </c>
      <c r="C15" s="97">
        <f>TGV!C8</f>
        <v>3</v>
      </c>
      <c r="D15" s="97" t="str">
        <f>TGV!D8</f>
        <v>1913-1914-1920</v>
      </c>
      <c r="E15" s="92"/>
      <c r="F15" s="94">
        <v>0</v>
      </c>
      <c r="G15" s="94">
        <v>0</v>
      </c>
      <c r="H15" s="92"/>
      <c r="I15" s="94">
        <v>0</v>
      </c>
      <c r="J15" s="94">
        <v>0</v>
      </c>
      <c r="K15" s="92"/>
      <c r="L15" s="94">
        <f t="shared" si="0"/>
        <v>3</v>
      </c>
    </row>
    <row r="16" spans="1:12" ht="12.75">
      <c r="A16" s="96" t="str">
        <f>TGV!A9</f>
        <v>Greg Lemond</v>
      </c>
      <c r="B16" s="97" t="str">
        <f>TGV!B9</f>
        <v>USA</v>
      </c>
      <c r="C16" s="97">
        <f>TGV!C9</f>
        <v>3</v>
      </c>
      <c r="D16" s="97" t="str">
        <f>TGV!D9</f>
        <v>1986-1989-1990</v>
      </c>
      <c r="E16" s="92"/>
      <c r="F16" s="94">
        <v>0</v>
      </c>
      <c r="G16" s="94">
        <v>0</v>
      </c>
      <c r="H16" s="92"/>
      <c r="I16" s="94">
        <v>0</v>
      </c>
      <c r="J16" s="94">
        <v>0</v>
      </c>
      <c r="K16" s="92"/>
      <c r="L16" s="94">
        <f t="shared" si="0"/>
        <v>3</v>
      </c>
    </row>
    <row r="17" spans="1:12" ht="12.75">
      <c r="A17" s="96" t="str">
        <f>TGV!F6</f>
        <v>Giovanni Brunero</v>
      </c>
      <c r="B17" s="94">
        <v>0</v>
      </c>
      <c r="C17" s="94">
        <v>0</v>
      </c>
      <c r="D17" s="94">
        <v>0</v>
      </c>
      <c r="E17" s="92"/>
      <c r="F17" s="94">
        <f>TGV!H6</f>
        <v>3</v>
      </c>
      <c r="G17" s="94" t="str">
        <f>TGV!I6</f>
        <v>1921-1922-1926</v>
      </c>
      <c r="H17" s="92"/>
      <c r="I17" s="94">
        <v>0</v>
      </c>
      <c r="J17" s="94">
        <v>0</v>
      </c>
      <c r="K17" s="92"/>
      <c r="L17" s="94">
        <f t="shared" si="0"/>
        <v>3</v>
      </c>
    </row>
    <row r="18" spans="1:12" ht="12.75">
      <c r="A18" s="96" t="str">
        <f>TGV!A14</f>
        <v>Laurent Fignon</v>
      </c>
      <c r="B18" s="97" t="str">
        <f>TGV!B14</f>
        <v>FRA</v>
      </c>
      <c r="C18" s="97">
        <f>TGV!C14</f>
        <v>2</v>
      </c>
      <c r="D18" s="97" t="str">
        <f>TGV!D14</f>
        <v>1983-1984</v>
      </c>
      <c r="E18" s="92"/>
      <c r="F18" s="94">
        <f>TGV!H51</f>
        <v>1</v>
      </c>
      <c r="G18" s="94">
        <f>TGV!I51</f>
        <v>1989</v>
      </c>
      <c r="H18" s="92"/>
      <c r="I18" s="94">
        <v>0</v>
      </c>
      <c r="J18" s="94">
        <v>0</v>
      </c>
      <c r="K18" s="92"/>
      <c r="L18" s="94">
        <f t="shared" si="0"/>
        <v>3</v>
      </c>
    </row>
    <row r="19" spans="1:12" ht="12.75">
      <c r="A19" s="96" t="str">
        <f>TGV!K3</f>
        <v>Roberto Heras</v>
      </c>
      <c r="B19" s="97" t="str">
        <f>TGV!L3</f>
        <v>Spagna</v>
      </c>
      <c r="C19" s="97">
        <v>0</v>
      </c>
      <c r="D19" s="97">
        <v>0</v>
      </c>
      <c r="E19" s="92"/>
      <c r="F19" s="94">
        <v>0</v>
      </c>
      <c r="G19" s="94">
        <v>0</v>
      </c>
      <c r="H19" s="92"/>
      <c r="I19" s="94">
        <f>TGV!M4</f>
        <v>3</v>
      </c>
      <c r="J19" s="94">
        <v>0</v>
      </c>
      <c r="K19" s="92"/>
      <c r="L19" s="94">
        <f t="shared" si="0"/>
        <v>3</v>
      </c>
    </row>
    <row r="20" spans="1:12" ht="12.75">
      <c r="A20" s="96" t="str">
        <f>TGV!A53</f>
        <v>Pedro Delgado</v>
      </c>
      <c r="B20" s="97" t="str">
        <f>TGV!B53</f>
        <v>SPA</v>
      </c>
      <c r="C20" s="97">
        <f>TGV!C53</f>
        <v>1</v>
      </c>
      <c r="D20" s="97">
        <f>TGV!D53</f>
        <v>1988</v>
      </c>
      <c r="E20" s="92"/>
      <c r="F20" s="94">
        <v>0</v>
      </c>
      <c r="G20" s="94">
        <v>0</v>
      </c>
      <c r="H20" s="92"/>
      <c r="I20" s="94">
        <f>TGV!M8</f>
        <v>2</v>
      </c>
      <c r="J20" s="94" t="str">
        <f>TGV!N8</f>
        <v>1985-1989</v>
      </c>
      <c r="K20" s="92"/>
      <c r="L20" s="94">
        <f t="shared" si="0"/>
        <v>3</v>
      </c>
    </row>
    <row r="21" spans="1:12" ht="12.75">
      <c r="A21" s="96" t="str">
        <f>TGV!F8</f>
        <v>Fiorenzo Magni</v>
      </c>
      <c r="B21" s="97">
        <v>0</v>
      </c>
      <c r="C21" s="94">
        <v>0</v>
      </c>
      <c r="D21" s="94">
        <v>0</v>
      </c>
      <c r="E21" s="92"/>
      <c r="F21" s="94">
        <f>TGV!H8</f>
        <v>3</v>
      </c>
      <c r="G21" s="94" t="str">
        <f>TGV!I8</f>
        <v>1948-1951-1955</v>
      </c>
      <c r="H21" s="92"/>
      <c r="I21" s="94">
        <v>0</v>
      </c>
      <c r="J21" s="94">
        <v>0</v>
      </c>
      <c r="K21" s="92"/>
      <c r="L21" s="94">
        <f t="shared" si="0"/>
        <v>3</v>
      </c>
    </row>
    <row r="22" spans="1:12" ht="12.75">
      <c r="A22" s="96" t="str">
        <f>TGV!A37</f>
        <v>Charly Gaul</v>
      </c>
      <c r="B22" s="97" t="str">
        <f>TGV!B37</f>
        <v>LUX</v>
      </c>
      <c r="C22" s="97">
        <f>TGV!C37</f>
        <v>1</v>
      </c>
      <c r="D22" s="97">
        <f>TGV!D37</f>
        <v>1958</v>
      </c>
      <c r="E22" s="92"/>
      <c r="F22" s="94">
        <f>TGV!H14</f>
        <v>2</v>
      </c>
      <c r="G22" s="94" t="str">
        <f>TGV!I14</f>
        <v>1956-1959</v>
      </c>
      <c r="H22" s="92"/>
      <c r="I22" s="94">
        <v>0</v>
      </c>
      <c r="J22" s="94">
        <v>0</v>
      </c>
      <c r="K22" s="92"/>
      <c r="L22" s="94">
        <f t="shared" si="0"/>
        <v>3</v>
      </c>
    </row>
    <row r="23" spans="1:12" ht="12.75">
      <c r="A23" s="96" t="str">
        <f>TGV!F61</f>
        <v>Denis Menchov</v>
      </c>
      <c r="B23" s="97" t="str">
        <f>TGV!G61</f>
        <v>Russia</v>
      </c>
      <c r="C23" s="97">
        <f>TGV!H61</f>
        <v>1</v>
      </c>
      <c r="D23" s="97">
        <f>TGV!I61</f>
        <v>2009</v>
      </c>
      <c r="E23" s="92"/>
      <c r="F23" s="94">
        <v>0</v>
      </c>
      <c r="G23" s="94">
        <v>0</v>
      </c>
      <c r="H23" s="92"/>
      <c r="I23" s="94">
        <f>TGV!M12</f>
        <v>2</v>
      </c>
      <c r="J23" s="94" t="str">
        <f>TGV!N12</f>
        <v>2005-2007</v>
      </c>
      <c r="K23" s="94">
        <f>TGV!O12</f>
        <v>0</v>
      </c>
      <c r="L23" s="94">
        <f t="shared" si="0"/>
        <v>3</v>
      </c>
    </row>
    <row r="24" spans="1:12" ht="12.75">
      <c r="A24" s="98" t="str">
        <f>TGV!A48</f>
        <v>Vincenzo Nibali</v>
      </c>
      <c r="B24" s="97" t="str">
        <f>TGV!B48</f>
        <v>ITA</v>
      </c>
      <c r="C24" s="97">
        <f>TGV!C48</f>
        <v>1</v>
      </c>
      <c r="D24" s="97">
        <f>TGV!D48</f>
        <v>2014</v>
      </c>
      <c r="E24" s="92"/>
      <c r="F24" s="94">
        <f>TGV!H64</f>
        <v>2</v>
      </c>
      <c r="G24" s="94" t="str">
        <f>TGV!I64</f>
        <v>2013-2016</v>
      </c>
      <c r="H24" s="92"/>
      <c r="I24" s="94">
        <f>TGV!M54</f>
        <v>1</v>
      </c>
      <c r="J24" s="94">
        <f>TGV!N54</f>
        <v>2010</v>
      </c>
      <c r="K24" s="92"/>
      <c r="L24" s="94">
        <f t="shared" si="0"/>
        <v>4</v>
      </c>
    </row>
    <row r="25" spans="1:12" ht="12.75">
      <c r="A25" s="96" t="str">
        <f>TGV!A10</f>
        <v>Lucien Petit-Breton</v>
      </c>
      <c r="B25" s="97" t="str">
        <f>TGV!B10</f>
        <v>FRA</v>
      </c>
      <c r="C25" s="97">
        <f>TGV!C10</f>
        <v>2</v>
      </c>
      <c r="D25" s="97" t="str">
        <f>TGV!D10</f>
        <v>1907-1908</v>
      </c>
      <c r="E25" s="92"/>
      <c r="F25" s="94">
        <v>0</v>
      </c>
      <c r="G25" s="94">
        <v>0</v>
      </c>
      <c r="H25" s="92"/>
      <c r="I25" s="94">
        <v>0</v>
      </c>
      <c r="J25" s="94">
        <v>0</v>
      </c>
      <c r="K25" s="92"/>
      <c r="L25" s="94">
        <f t="shared" si="0"/>
        <v>2</v>
      </c>
    </row>
    <row r="26" spans="1:12" ht="12.75">
      <c r="A26" s="96" t="str">
        <f>TGV!A11</f>
        <v>Andrè Leducq</v>
      </c>
      <c r="B26" s="97" t="str">
        <f>TGV!B11</f>
        <v>FRA</v>
      </c>
      <c r="C26" s="97">
        <f>TGV!C11</f>
        <v>2</v>
      </c>
      <c r="D26" s="97" t="str">
        <f>TGV!D11</f>
        <v>1930-1932</v>
      </c>
      <c r="E26" s="92"/>
      <c r="F26" s="94">
        <v>0</v>
      </c>
      <c r="G26" s="94">
        <v>0</v>
      </c>
      <c r="H26" s="92"/>
      <c r="I26" s="94">
        <v>0</v>
      </c>
      <c r="J26" s="94">
        <v>0</v>
      </c>
      <c r="K26" s="92"/>
      <c r="L26" s="94">
        <f t="shared" si="0"/>
        <v>2</v>
      </c>
    </row>
    <row r="27" spans="1:12" ht="12.75">
      <c r="A27" s="96" t="str">
        <f>TGV!A12</f>
        <v>Antonin Magne</v>
      </c>
      <c r="B27" s="97" t="str">
        <f>TGV!B12</f>
        <v>FRA</v>
      </c>
      <c r="C27" s="97">
        <f>TGV!C12</f>
        <v>2</v>
      </c>
      <c r="D27" s="97" t="str">
        <f>TGV!D12</f>
        <v>1931-1934</v>
      </c>
      <c r="E27" s="92"/>
      <c r="F27" s="94">
        <v>0</v>
      </c>
      <c r="G27" s="94">
        <v>0</v>
      </c>
      <c r="H27" s="92"/>
      <c r="I27" s="94">
        <v>0</v>
      </c>
      <c r="J27" s="94">
        <v>0</v>
      </c>
      <c r="K27" s="92">
        <v>0</v>
      </c>
      <c r="L27" s="94">
        <f t="shared" si="0"/>
        <v>2</v>
      </c>
    </row>
    <row r="28" spans="1:12" ht="12.75">
      <c r="A28" s="96" t="str">
        <f>TGV!A13</f>
        <v>Bernard Thevenet</v>
      </c>
      <c r="B28" s="97" t="str">
        <f>TGV!B13</f>
        <v>FRA</v>
      </c>
      <c r="C28" s="97">
        <f>TGV!C13</f>
        <v>2</v>
      </c>
      <c r="D28" s="97" t="str">
        <f>TGV!D13</f>
        <v>1975-1977</v>
      </c>
      <c r="E28" s="92"/>
      <c r="F28" s="94">
        <v>0</v>
      </c>
      <c r="G28" s="94">
        <v>0</v>
      </c>
      <c r="H28" s="92"/>
      <c r="I28" s="94">
        <v>0</v>
      </c>
      <c r="J28" s="94">
        <v>0</v>
      </c>
      <c r="K28" s="92"/>
      <c r="L28" s="94">
        <f t="shared" si="0"/>
        <v>2</v>
      </c>
    </row>
    <row r="29" spans="1:12" ht="12.75">
      <c r="A29" s="96" t="str">
        <f>TGV!A15</f>
        <v>Nicolas Frantz</v>
      </c>
      <c r="B29" s="97" t="str">
        <f>TGV!B15</f>
        <v>LUX</v>
      </c>
      <c r="C29" s="97">
        <f>TGV!C15</f>
        <v>2</v>
      </c>
      <c r="D29" s="97" t="str">
        <f>TGV!D15</f>
        <v>1927-1928</v>
      </c>
      <c r="E29" s="92"/>
      <c r="F29" s="94">
        <v>0</v>
      </c>
      <c r="G29" s="94">
        <v>0</v>
      </c>
      <c r="H29" s="92"/>
      <c r="I29" s="94">
        <v>0</v>
      </c>
      <c r="J29" s="94">
        <v>0</v>
      </c>
      <c r="K29" s="92"/>
      <c r="L29" s="94">
        <f t="shared" si="0"/>
        <v>2</v>
      </c>
    </row>
    <row r="30" spans="1:12" ht="12.75">
      <c r="A30" s="96" t="str">
        <f>TGV!A16</f>
        <v>Firmin Lambot</v>
      </c>
      <c r="B30" s="97" t="str">
        <f>TGV!B16</f>
        <v>BEL</v>
      </c>
      <c r="C30" s="97">
        <f>TGV!C16</f>
        <v>2</v>
      </c>
      <c r="D30" s="97" t="str">
        <f>TGV!D16</f>
        <v>1919-1922</v>
      </c>
      <c r="E30" s="92"/>
      <c r="F30" s="94">
        <v>0</v>
      </c>
      <c r="G30" s="94">
        <v>0</v>
      </c>
      <c r="H30" s="92"/>
      <c r="I30" s="94">
        <v>0</v>
      </c>
      <c r="J30" s="94">
        <v>0</v>
      </c>
      <c r="K30" s="92"/>
      <c r="L30" s="94">
        <f t="shared" si="0"/>
        <v>2</v>
      </c>
    </row>
    <row r="31" spans="1:12" ht="12.75">
      <c r="A31" s="96" t="str">
        <f>TGV!A17</f>
        <v>Sylvere Maes</v>
      </c>
      <c r="B31" s="97" t="str">
        <f>TGV!B17</f>
        <v>BEL</v>
      </c>
      <c r="C31" s="97">
        <f>TGV!C17</f>
        <v>2</v>
      </c>
      <c r="D31" s="97" t="str">
        <f>TGV!D17</f>
        <v>1936-1939</v>
      </c>
      <c r="E31" s="92"/>
      <c r="F31" s="94">
        <v>0</v>
      </c>
      <c r="G31" s="94">
        <v>0</v>
      </c>
      <c r="H31" s="92"/>
      <c r="I31" s="94">
        <v>0</v>
      </c>
      <c r="J31" s="94">
        <v>0</v>
      </c>
      <c r="K31" s="92"/>
      <c r="L31" s="94">
        <f t="shared" si="0"/>
        <v>2</v>
      </c>
    </row>
    <row r="32" spans="1:12" ht="12.75">
      <c r="A32" s="96" t="str">
        <f>TGV!A18</f>
        <v>Ottavio Bottecchia</v>
      </c>
      <c r="B32" s="97" t="str">
        <f>TGV!B18</f>
        <v>ITA</v>
      </c>
      <c r="C32" s="97">
        <f>TGV!C18</f>
        <v>2</v>
      </c>
      <c r="D32" s="97" t="str">
        <f>TGV!D18</f>
        <v>1924-1925</v>
      </c>
      <c r="E32" s="92"/>
      <c r="F32" s="94">
        <v>0</v>
      </c>
      <c r="G32" s="94">
        <v>0</v>
      </c>
      <c r="H32" s="92"/>
      <c r="I32" s="94">
        <v>0</v>
      </c>
      <c r="J32" s="94">
        <v>0</v>
      </c>
      <c r="K32" s="92"/>
      <c r="L32" s="94">
        <f t="shared" si="0"/>
        <v>2</v>
      </c>
    </row>
    <row r="33" spans="1:12" ht="12.75">
      <c r="A33" s="98" t="str">
        <f>TGV!A22</f>
        <v>Christopher Froome</v>
      </c>
      <c r="B33" s="97" t="str">
        <f>TGV!B22</f>
        <v>GBR</v>
      </c>
      <c r="C33" s="97">
        <f>TGV!C22</f>
        <v>3</v>
      </c>
      <c r="D33" s="97" t="str">
        <f>TGV!D22</f>
        <v>2013-2015-2016</v>
      </c>
      <c r="E33" s="92"/>
      <c r="F33" s="94">
        <v>0</v>
      </c>
      <c r="G33" s="94">
        <v>0</v>
      </c>
      <c r="H33" s="92"/>
      <c r="I33" s="94">
        <v>0</v>
      </c>
      <c r="J33" s="94">
        <v>0</v>
      </c>
      <c r="K33" s="92"/>
      <c r="L33" s="94">
        <f t="shared" si="0"/>
        <v>3</v>
      </c>
    </row>
    <row r="34" spans="1:12" ht="12.75">
      <c r="A34" s="96" t="str">
        <f>TGV!F11</f>
        <v>Carlo Galetti</v>
      </c>
      <c r="B34" s="97">
        <v>0</v>
      </c>
      <c r="C34" s="97">
        <v>0</v>
      </c>
      <c r="D34" s="97">
        <v>0</v>
      </c>
      <c r="E34" s="92"/>
      <c r="F34" s="94">
        <f>TGV!H11</f>
        <v>2</v>
      </c>
      <c r="G34" s="94" t="str">
        <f>TGV!I11</f>
        <v>1910-1911</v>
      </c>
      <c r="H34" s="92"/>
      <c r="I34" s="94">
        <v>0</v>
      </c>
      <c r="J34" s="94">
        <v>0</v>
      </c>
      <c r="K34" s="92"/>
      <c r="L34" s="94">
        <f t="shared" si="0"/>
        <v>2</v>
      </c>
    </row>
    <row r="35" spans="1:12" ht="12.75">
      <c r="A35" s="96" t="str">
        <f>TGV!F12</f>
        <v>Costante Girardengo</v>
      </c>
      <c r="B35" s="97">
        <v>0</v>
      </c>
      <c r="C35" s="97">
        <v>0</v>
      </c>
      <c r="D35" s="97">
        <v>0</v>
      </c>
      <c r="E35" s="92"/>
      <c r="F35" s="94">
        <f>TGV!H12</f>
        <v>2</v>
      </c>
      <c r="G35" s="94" t="str">
        <f>TGV!I12</f>
        <v>1919-1923</v>
      </c>
      <c r="H35" s="92"/>
      <c r="I35" s="94">
        <v>0</v>
      </c>
      <c r="J35" s="94">
        <v>0</v>
      </c>
      <c r="K35" s="92"/>
      <c r="L35" s="94">
        <f t="shared" si="0"/>
        <v>2</v>
      </c>
    </row>
    <row r="36" spans="1:12" ht="12.75">
      <c r="A36" s="96" t="str">
        <f>TGV!F13</f>
        <v>Giovanni Valletti</v>
      </c>
      <c r="B36" s="97">
        <v>0</v>
      </c>
      <c r="C36" s="97">
        <v>0</v>
      </c>
      <c r="D36" s="97">
        <v>0</v>
      </c>
      <c r="E36" s="92"/>
      <c r="F36" s="94">
        <f>TGV!H13</f>
        <v>2</v>
      </c>
      <c r="G36" s="94" t="str">
        <f>TGV!I13</f>
        <v>1938-1939</v>
      </c>
      <c r="H36" s="92"/>
      <c r="I36" s="94">
        <v>0</v>
      </c>
      <c r="J36" s="94">
        <v>0</v>
      </c>
      <c r="K36" s="92"/>
      <c r="L36" s="94">
        <f t="shared" si="0"/>
        <v>2</v>
      </c>
    </row>
    <row r="37" spans="1:12" ht="12.75">
      <c r="A37" s="96" t="str">
        <f>TGV!F16</f>
        <v>Franco Balmamion</v>
      </c>
      <c r="B37" s="97">
        <v>0</v>
      </c>
      <c r="C37" s="97">
        <v>0</v>
      </c>
      <c r="D37" s="97">
        <v>0</v>
      </c>
      <c r="E37" s="92"/>
      <c r="F37" s="94">
        <f>TGV!H16</f>
        <v>2</v>
      </c>
      <c r="G37" s="94" t="str">
        <f>TGV!I16</f>
        <v>1962-1963</v>
      </c>
      <c r="H37" s="92"/>
      <c r="I37" s="94">
        <v>0</v>
      </c>
      <c r="J37" s="94">
        <v>0</v>
      </c>
      <c r="K37" s="92"/>
      <c r="L37" s="94">
        <f t="shared" si="0"/>
        <v>2</v>
      </c>
    </row>
    <row r="38" spans="1:12" ht="12.75">
      <c r="A38" s="96" t="str">
        <f>TGV!F17</f>
        <v>Giuseppe Saronni</v>
      </c>
      <c r="B38" s="97">
        <v>0</v>
      </c>
      <c r="C38" s="97">
        <v>0</v>
      </c>
      <c r="D38" s="97">
        <v>0</v>
      </c>
      <c r="E38" s="92"/>
      <c r="F38" s="94">
        <f>TGV!H17</f>
        <v>2</v>
      </c>
      <c r="G38" s="94" t="str">
        <f>TGV!I17</f>
        <v>1979-1983</v>
      </c>
      <c r="H38" s="92"/>
      <c r="I38" s="94">
        <v>0</v>
      </c>
      <c r="J38" s="94">
        <v>0</v>
      </c>
      <c r="K38" s="92"/>
      <c r="L38" s="94">
        <f t="shared" si="0"/>
        <v>2</v>
      </c>
    </row>
    <row r="39" spans="1:12" ht="12.75">
      <c r="A39" s="96" t="str">
        <f>TGV!F19</f>
        <v>Ivan Gotti</v>
      </c>
      <c r="B39" s="97">
        <v>0</v>
      </c>
      <c r="C39" s="97">
        <v>0</v>
      </c>
      <c r="D39" s="97">
        <v>0</v>
      </c>
      <c r="E39" s="92"/>
      <c r="F39" s="94">
        <f>TGV!H19</f>
        <v>2</v>
      </c>
      <c r="G39" s="94" t="str">
        <f>TGV!I19</f>
        <v>1997-1999</v>
      </c>
      <c r="H39" s="92"/>
      <c r="I39" s="94">
        <v>0</v>
      </c>
      <c r="J39" s="94">
        <v>0</v>
      </c>
      <c r="K39" s="92"/>
      <c r="L39" s="94">
        <f t="shared" si="0"/>
        <v>2</v>
      </c>
    </row>
    <row r="40" spans="1:12" ht="12.75">
      <c r="A40" s="96" t="str">
        <f>TGV!F20</f>
        <v>Gilberto Simoni</v>
      </c>
      <c r="B40" s="97">
        <v>0</v>
      </c>
      <c r="C40" s="97">
        <v>0</v>
      </c>
      <c r="D40" s="97">
        <v>0</v>
      </c>
      <c r="E40" s="92"/>
      <c r="F40" s="94">
        <f>TGV!H20</f>
        <v>2</v>
      </c>
      <c r="G40" s="94" t="str">
        <f>TGV!I20</f>
        <v>2001-2003</v>
      </c>
      <c r="H40" s="92"/>
      <c r="I40" s="94">
        <v>0</v>
      </c>
      <c r="J40" s="94">
        <v>0</v>
      </c>
      <c r="K40" s="92"/>
      <c r="L40" s="94">
        <f t="shared" si="0"/>
        <v>2</v>
      </c>
    </row>
    <row r="41" spans="1:12" ht="12.75">
      <c r="A41" s="96" t="str">
        <f>TGV!F21</f>
        <v>Paolo Savoldelli</v>
      </c>
      <c r="B41" s="97">
        <v>0</v>
      </c>
      <c r="C41" s="97">
        <v>0</v>
      </c>
      <c r="D41" s="97">
        <v>0</v>
      </c>
      <c r="E41" s="92"/>
      <c r="F41" s="94">
        <f>TGV!H21</f>
        <v>2</v>
      </c>
      <c r="G41" s="94" t="str">
        <f>TGV!I21</f>
        <v>2002-2005</v>
      </c>
      <c r="H41" s="92"/>
      <c r="I41" s="94">
        <v>0</v>
      </c>
      <c r="J41" s="94">
        <v>0</v>
      </c>
      <c r="K41" s="92"/>
      <c r="L41" s="94">
        <f t="shared" si="0"/>
        <v>2</v>
      </c>
    </row>
    <row r="42" spans="1:12" ht="12.75">
      <c r="A42" s="96" t="str">
        <f>TGV!F22</f>
        <v>Ivan Basso</v>
      </c>
      <c r="B42" s="94">
        <v>0</v>
      </c>
      <c r="C42" s="94">
        <v>0</v>
      </c>
      <c r="D42" s="94">
        <v>0</v>
      </c>
      <c r="E42" s="92"/>
      <c r="F42" s="94">
        <f>TGV!H22</f>
        <v>2</v>
      </c>
      <c r="G42" s="94" t="str">
        <f>TGV!I22</f>
        <v>2006-2010</v>
      </c>
      <c r="H42" s="92"/>
      <c r="I42" s="94">
        <v>0</v>
      </c>
      <c r="J42" s="94">
        <v>0</v>
      </c>
      <c r="K42" s="92"/>
      <c r="L42" s="94">
        <f t="shared" si="0"/>
        <v>2</v>
      </c>
    </row>
    <row r="43" spans="1:12" ht="12.75">
      <c r="A43" s="96" t="str">
        <f>TGV!A50</f>
        <v>Hugo Koblet</v>
      </c>
      <c r="B43" s="97" t="str">
        <f>TGV!B50</f>
        <v>SVI</v>
      </c>
      <c r="C43" s="97">
        <f>TGV!C50</f>
        <v>1</v>
      </c>
      <c r="D43" s="97">
        <f>TGV!D50</f>
        <v>1951</v>
      </c>
      <c r="F43" s="94">
        <f>TGV!H35</f>
        <v>1</v>
      </c>
      <c r="G43" s="94">
        <f>TGV!I35</f>
        <v>1950</v>
      </c>
      <c r="I43" s="94">
        <v>0</v>
      </c>
      <c r="J43" s="94">
        <v>0</v>
      </c>
      <c r="K43" s="92"/>
      <c r="L43" s="94">
        <f t="shared" si="0"/>
        <v>2</v>
      </c>
    </row>
    <row r="44" spans="1:12" ht="12.75">
      <c r="A44" s="96" t="str">
        <f>TGV!A45</f>
        <v>Gastone Nencini</v>
      </c>
      <c r="B44" s="97" t="str">
        <f>TGV!B45</f>
        <v>ITA</v>
      </c>
      <c r="C44" s="97">
        <f>TGV!C45</f>
        <v>1</v>
      </c>
      <c r="D44" s="97">
        <f>TGV!D45</f>
        <v>1960</v>
      </c>
      <c r="F44" s="94">
        <f>TGV!H37</f>
        <v>1</v>
      </c>
      <c r="G44" s="94">
        <f>TGV!I37</f>
        <v>1957</v>
      </c>
      <c r="I44" s="94">
        <v>0</v>
      </c>
      <c r="J44" s="94">
        <v>0</v>
      </c>
      <c r="K44" s="92"/>
      <c r="L44" s="94">
        <f t="shared" si="0"/>
        <v>2</v>
      </c>
    </row>
    <row r="45" spans="1:12" ht="12.75">
      <c r="A45" s="96" t="str">
        <f>TGV!A58</f>
        <v>Stephen Roche</v>
      </c>
      <c r="B45" s="97" t="str">
        <f>TGV!B58</f>
        <v>IRL</v>
      </c>
      <c r="C45" s="97">
        <f>TGV!C58</f>
        <v>1</v>
      </c>
      <c r="D45" s="97">
        <f>TGV!D58</f>
        <v>1987</v>
      </c>
      <c r="F45" s="94">
        <f>TGV!H49</f>
        <v>1</v>
      </c>
      <c r="G45" s="94">
        <f>TGV!I49</f>
        <v>1987</v>
      </c>
      <c r="I45" s="94">
        <v>0</v>
      </c>
      <c r="J45" s="94">
        <v>0</v>
      </c>
      <c r="K45" s="92"/>
      <c r="L45" s="94">
        <f t="shared" si="0"/>
        <v>2</v>
      </c>
    </row>
    <row r="46" spans="1:12" ht="12.75">
      <c r="A46" s="96" t="str">
        <f>TGV!A47</f>
        <v>Marco Pantani</v>
      </c>
      <c r="B46" s="97" t="str">
        <f>TGV!B47</f>
        <v>ITA</v>
      </c>
      <c r="C46" s="97">
        <f>TGV!C47</f>
        <v>1</v>
      </c>
      <c r="D46" s="97">
        <f>TGV!D47</f>
        <v>1998</v>
      </c>
      <c r="F46" s="94">
        <f>TGV!H57</f>
        <v>1</v>
      </c>
      <c r="G46" s="94">
        <f>TGV!I57</f>
        <v>1998</v>
      </c>
      <c r="I46" s="94">
        <v>0</v>
      </c>
      <c r="J46" s="94">
        <v>0</v>
      </c>
      <c r="K46" s="92"/>
      <c r="L46" s="94">
        <f t="shared" si="0"/>
        <v>2</v>
      </c>
    </row>
    <row r="47" spans="1:12" ht="12.75">
      <c r="A47" s="96" t="str">
        <f>TGV!K6</f>
        <v>Julian Berrendero</v>
      </c>
      <c r="B47" s="97">
        <v>0</v>
      </c>
      <c r="C47" s="97">
        <v>0</v>
      </c>
      <c r="D47" s="97">
        <v>0</v>
      </c>
      <c r="F47" s="94">
        <v>0</v>
      </c>
      <c r="G47" s="94">
        <v>0</v>
      </c>
      <c r="I47" s="94">
        <f>TGV!M6</f>
        <v>2</v>
      </c>
      <c r="J47" s="94" t="str">
        <f>TGV!N6</f>
        <v>1941-1942</v>
      </c>
      <c r="K47" s="92"/>
      <c r="L47" s="94">
        <f t="shared" si="0"/>
        <v>2</v>
      </c>
    </row>
    <row r="48" spans="1:12" ht="12.75">
      <c r="A48" s="96" t="str">
        <f>TGV!K7</f>
        <v>Josè Manuel Fuente</v>
      </c>
      <c r="B48" s="97">
        <v>0</v>
      </c>
      <c r="C48" s="97">
        <v>0</v>
      </c>
      <c r="D48" s="97">
        <v>0</v>
      </c>
      <c r="F48" s="94">
        <v>0</v>
      </c>
      <c r="G48" s="94">
        <v>0</v>
      </c>
      <c r="I48" s="94">
        <f>TGV!M7</f>
        <v>2</v>
      </c>
      <c r="J48" s="94" t="str">
        <f>TGV!N7</f>
        <v>1972-1974</v>
      </c>
      <c r="K48" s="92"/>
      <c r="L48" s="94">
        <f t="shared" si="0"/>
        <v>2</v>
      </c>
    </row>
    <row r="49" spans="1:12" ht="12.75">
      <c r="A49" s="96" t="str">
        <f>TGV!K10</f>
        <v>Gustaaf Deloor</v>
      </c>
      <c r="B49" s="97">
        <v>0</v>
      </c>
      <c r="C49" s="97">
        <v>0</v>
      </c>
      <c r="D49" s="97">
        <v>0</v>
      </c>
      <c r="F49" s="94">
        <v>0</v>
      </c>
      <c r="G49" s="94">
        <v>0</v>
      </c>
      <c r="I49" s="94">
        <f>TGV!M10</f>
        <v>2</v>
      </c>
      <c r="J49" s="94" t="str">
        <f>TGV!N10</f>
        <v>1935-1936</v>
      </c>
      <c r="K49" s="92"/>
      <c r="L49" s="94">
        <f t="shared" si="0"/>
        <v>2</v>
      </c>
    </row>
    <row r="50" spans="1:12" ht="12.75">
      <c r="A50" s="96" t="str">
        <f>TGV!K11</f>
        <v>Alex Zulle</v>
      </c>
      <c r="B50" s="97">
        <v>0</v>
      </c>
      <c r="C50" s="97">
        <v>0</v>
      </c>
      <c r="D50" s="97">
        <v>0</v>
      </c>
      <c r="F50" s="94">
        <v>0</v>
      </c>
      <c r="G50" s="94">
        <v>0</v>
      </c>
      <c r="I50" s="94">
        <f>TGV!M11</f>
        <v>2</v>
      </c>
      <c r="J50" s="94" t="str">
        <f>TGV!N11</f>
        <v>1996-1997</v>
      </c>
      <c r="K50" s="92"/>
      <c r="L50" s="94">
        <f t="shared" si="0"/>
        <v>2</v>
      </c>
    </row>
    <row r="51" spans="1:12" ht="12.75">
      <c r="A51" s="96" t="str">
        <f>TGV!A56</f>
        <v>Jan Janssen</v>
      </c>
      <c r="B51" s="97" t="str">
        <f>TGV!B56</f>
        <v>OLA</v>
      </c>
      <c r="C51" s="97">
        <f>TGV!C56</f>
        <v>1</v>
      </c>
      <c r="D51" s="97">
        <f>TGV!D56</f>
        <v>1968</v>
      </c>
      <c r="F51" s="94">
        <v>0</v>
      </c>
      <c r="G51" s="94">
        <v>0</v>
      </c>
      <c r="I51" s="94">
        <f>TGV!M21</f>
        <v>1</v>
      </c>
      <c r="J51" s="94">
        <f>TGV!N21</f>
        <v>1967</v>
      </c>
      <c r="K51" s="92"/>
      <c r="L51" s="94">
        <f t="shared" si="0"/>
        <v>2</v>
      </c>
    </row>
    <row r="52" spans="1:12" ht="12.75">
      <c r="A52" s="96" t="str">
        <f>TGV!A52</f>
        <v>Luis Ocana</v>
      </c>
      <c r="B52" s="97" t="str">
        <f>TGV!B52</f>
        <v>SPA</v>
      </c>
      <c r="C52" s="97">
        <f>TGV!C52</f>
        <v>1</v>
      </c>
      <c r="D52" s="97">
        <f>TGV!D52</f>
        <v>1973</v>
      </c>
      <c r="F52" s="94">
        <v>0</v>
      </c>
      <c r="G52" s="94">
        <v>0</v>
      </c>
      <c r="I52" s="94">
        <f>TGV!M22</f>
        <v>1</v>
      </c>
      <c r="J52" s="94">
        <f>TGV!N22</f>
        <v>1970</v>
      </c>
      <c r="K52" s="92"/>
      <c r="L52" s="94">
        <f t="shared" si="0"/>
        <v>2</v>
      </c>
    </row>
    <row r="53" spans="1:12" ht="12.75">
      <c r="A53" s="96" t="str">
        <f>TGV!A57</f>
        <v>Joop Zoetemelk</v>
      </c>
      <c r="B53" s="97" t="str">
        <f>TGV!B57</f>
        <v>OLA</v>
      </c>
      <c r="C53" s="97">
        <f>TGV!C57</f>
        <v>1</v>
      </c>
      <c r="D53" s="97">
        <f>TGV!D57</f>
        <v>1980</v>
      </c>
      <c r="F53" s="94">
        <v>0</v>
      </c>
      <c r="G53" s="94">
        <v>0</v>
      </c>
      <c r="I53" s="94">
        <f>TGV!M25</f>
        <v>1</v>
      </c>
      <c r="J53" s="94">
        <f>TGV!N25</f>
        <v>1979</v>
      </c>
      <c r="K53" s="92"/>
      <c r="L53" s="94">
        <f t="shared" si="0"/>
        <v>2</v>
      </c>
    </row>
    <row r="54" spans="1:12" ht="12.75">
      <c r="A54" s="96" t="str">
        <f>TGV!A35</f>
        <v>Roger Pingeon</v>
      </c>
      <c r="B54" s="97" t="str">
        <f>TGV!B35</f>
        <v>FRA</v>
      </c>
      <c r="C54" s="97">
        <f>TGV!C35</f>
        <v>1</v>
      </c>
      <c r="D54" s="97">
        <f>TGV!D35</f>
        <v>1967</v>
      </c>
      <c r="F54" s="94">
        <v>0</v>
      </c>
      <c r="G54" s="94">
        <v>0</v>
      </c>
      <c r="I54" s="94">
        <f>TGV!M41</f>
        <v>1</v>
      </c>
      <c r="J54" s="94">
        <f>TGV!N41</f>
        <v>1969</v>
      </c>
      <c r="K54" s="92"/>
      <c r="L54" s="94">
        <f t="shared" si="0"/>
        <v>2</v>
      </c>
    </row>
    <row r="55" spans="1:12" ht="12.75">
      <c r="A55" s="96" t="str">
        <f>TGV!F46</f>
        <v>Giovanni Battaglin</v>
      </c>
      <c r="B55" s="97">
        <v>0</v>
      </c>
      <c r="C55" s="97">
        <v>0</v>
      </c>
      <c r="D55" s="97">
        <v>0</v>
      </c>
      <c r="F55" s="94">
        <f>TGV!H46</f>
        <v>1</v>
      </c>
      <c r="G55" s="94">
        <f>TGV!I46</f>
        <v>1981</v>
      </c>
      <c r="I55" s="94">
        <f>TGV!M51</f>
        <v>1</v>
      </c>
      <c r="J55" s="94">
        <f>TGV!N51</f>
        <v>1981</v>
      </c>
      <c r="K55" s="92"/>
      <c r="L55" s="94">
        <f t="shared" si="0"/>
        <v>2</v>
      </c>
    </row>
    <row r="56" spans="1:12" ht="12.75">
      <c r="A56" s="96" t="str">
        <f>TGV!A60</f>
        <v>Jan Ullrich</v>
      </c>
      <c r="B56" s="97" t="str">
        <f>TGV!B60</f>
        <v>GER</v>
      </c>
      <c r="C56" s="97">
        <f>TGV!C60</f>
        <v>1</v>
      </c>
      <c r="D56" s="97">
        <f>TGV!D60</f>
        <v>1997</v>
      </c>
      <c r="F56" s="94">
        <v>0</v>
      </c>
      <c r="G56" s="94">
        <v>0</v>
      </c>
      <c r="I56" s="94">
        <f>TGV!M57</f>
        <v>1</v>
      </c>
      <c r="J56" s="94">
        <f>TGV!N57</f>
        <v>1999</v>
      </c>
      <c r="K56" s="92"/>
      <c r="L56" s="94">
        <f t="shared" si="0"/>
        <v>2</v>
      </c>
    </row>
    <row r="57" spans="1:12" ht="12.75">
      <c r="A57" s="99"/>
      <c r="B57" s="100"/>
      <c r="C57" s="100"/>
      <c r="D57" s="100"/>
      <c r="E57" s="101"/>
      <c r="F57" s="95"/>
      <c r="G57" s="95"/>
      <c r="H57" s="101"/>
      <c r="I57" s="95"/>
      <c r="J57" s="95"/>
      <c r="K57" s="95"/>
      <c r="L57" s="95"/>
    </row>
    <row r="58" spans="1:12" ht="12.75">
      <c r="A58" s="99"/>
      <c r="B58" s="100"/>
      <c r="C58" s="100"/>
      <c r="D58" s="100"/>
      <c r="E58" s="101"/>
      <c r="F58" s="95"/>
      <c r="G58" s="95"/>
      <c r="H58" s="101"/>
      <c r="I58" s="95"/>
      <c r="J58" s="95"/>
      <c r="K58" s="95"/>
      <c r="L58" s="95"/>
    </row>
    <row r="59" spans="1:12" ht="12.75">
      <c r="A59" s="99"/>
      <c r="B59" s="100"/>
      <c r="C59" s="100"/>
      <c r="D59" s="100"/>
      <c r="E59" s="101"/>
      <c r="F59" s="95"/>
      <c r="G59" s="95"/>
      <c r="H59" s="101"/>
      <c r="I59" s="95"/>
      <c r="J59" s="95"/>
      <c r="K59" s="95"/>
      <c r="L59" s="95"/>
    </row>
    <row r="60" spans="1:12" ht="12.75">
      <c r="A60" s="99"/>
      <c r="B60" s="100"/>
      <c r="C60" s="100"/>
      <c r="D60" s="100"/>
      <c r="E60" s="101"/>
      <c r="F60" s="95"/>
      <c r="G60" s="95"/>
      <c r="H60" s="101"/>
      <c r="I60" s="95"/>
      <c r="J60" s="95"/>
      <c r="K60" s="95"/>
      <c r="L60" s="95"/>
    </row>
    <row r="61" spans="1:12" ht="12.75">
      <c r="A61" s="99"/>
      <c r="B61" s="100"/>
      <c r="C61" s="100"/>
      <c r="D61" s="100"/>
      <c r="E61" s="101"/>
      <c r="F61" s="95"/>
      <c r="G61" s="95"/>
      <c r="H61" s="101"/>
      <c r="I61" s="95"/>
      <c r="J61" s="95"/>
      <c r="K61" s="95"/>
      <c r="L61" s="95"/>
    </row>
    <row r="62" spans="1:12" ht="12.75">
      <c r="A62" s="99"/>
      <c r="B62" s="100"/>
      <c r="C62" s="100"/>
      <c r="D62" s="100"/>
      <c r="E62" s="101"/>
      <c r="F62" s="95"/>
      <c r="G62" s="95"/>
      <c r="H62" s="101"/>
      <c r="I62" s="95"/>
      <c r="J62" s="95"/>
      <c r="K62" s="95"/>
      <c r="L62" s="95"/>
    </row>
    <row r="63" spans="1:12" ht="12.75">
      <c r="A63" s="99"/>
      <c r="B63" s="100"/>
      <c r="C63" s="100"/>
      <c r="D63" s="100"/>
      <c r="E63" s="101"/>
      <c r="F63" s="95"/>
      <c r="G63" s="95"/>
      <c r="H63" s="101"/>
      <c r="I63" s="95"/>
      <c r="J63" s="95"/>
      <c r="K63" s="95"/>
      <c r="L63" s="95"/>
    </row>
    <row r="64" spans="1:12" ht="12.75">
      <c r="A64" s="99"/>
      <c r="B64" s="100"/>
      <c r="C64" s="100"/>
      <c r="D64" s="100"/>
      <c r="E64" s="101"/>
      <c r="F64" s="95"/>
      <c r="G64" s="95"/>
      <c r="H64" s="101"/>
      <c r="I64" s="95"/>
      <c r="J64" s="95"/>
      <c r="K64" s="95"/>
      <c r="L64" s="95"/>
    </row>
    <row r="65" spans="1:12" ht="12.75">
      <c r="A65" s="99"/>
      <c r="B65" s="100"/>
      <c r="C65" s="100"/>
      <c r="D65" s="100"/>
      <c r="E65" s="101"/>
      <c r="F65" s="95"/>
      <c r="G65" s="95"/>
      <c r="H65" s="101"/>
      <c r="I65" s="95"/>
      <c r="J65" s="95"/>
      <c r="K65" s="95"/>
      <c r="L65" s="95"/>
    </row>
    <row r="66" spans="1:12" ht="12.75">
      <c r="A66" s="99"/>
      <c r="B66" s="100"/>
      <c r="C66" s="100"/>
      <c r="D66" s="100"/>
      <c r="E66" s="101"/>
      <c r="F66" s="95"/>
      <c r="G66" s="95"/>
      <c r="H66" s="101"/>
      <c r="I66" s="95"/>
      <c r="J66" s="95"/>
      <c r="K66" s="95"/>
      <c r="L66" s="95"/>
    </row>
    <row r="67" spans="1:12" ht="12.75">
      <c r="A67" s="99"/>
      <c r="B67" s="100"/>
      <c r="C67" s="100"/>
      <c r="D67" s="100"/>
      <c r="E67" s="101"/>
      <c r="F67" s="95"/>
      <c r="G67" s="95"/>
      <c r="H67" s="101"/>
      <c r="I67" s="95"/>
      <c r="J67" s="95"/>
      <c r="K67" s="95"/>
      <c r="L67" s="95"/>
    </row>
    <row r="68" spans="1:12" ht="12.75">
      <c r="A68" s="99"/>
      <c r="B68" s="100"/>
      <c r="C68" s="100"/>
      <c r="D68" s="100"/>
      <c r="E68" s="101"/>
      <c r="F68" s="95"/>
      <c r="G68" s="95"/>
      <c r="H68" s="101"/>
      <c r="I68" s="95"/>
      <c r="J68" s="95"/>
      <c r="K68" s="95"/>
      <c r="L68" s="95"/>
    </row>
    <row r="69" spans="1:12" ht="12.75">
      <c r="A69" s="99"/>
      <c r="B69" s="100"/>
      <c r="C69" s="100"/>
      <c r="D69" s="100"/>
      <c r="E69" s="101"/>
      <c r="F69" s="95"/>
      <c r="G69" s="95"/>
      <c r="H69" s="101"/>
      <c r="I69" s="95"/>
      <c r="J69" s="95"/>
      <c r="K69" s="95"/>
      <c r="L69" s="95"/>
    </row>
    <row r="70" spans="1:12" ht="12.75">
      <c r="A70" s="99"/>
      <c r="B70" s="100"/>
      <c r="C70" s="100"/>
      <c r="D70" s="100"/>
      <c r="E70" s="101"/>
      <c r="F70" s="95"/>
      <c r="G70" s="95"/>
      <c r="H70" s="101"/>
      <c r="I70" s="95"/>
      <c r="J70" s="95"/>
      <c r="K70" s="95"/>
      <c r="L70" s="95"/>
    </row>
    <row r="71" spans="1:12" ht="12.75">
      <c r="A71" s="99"/>
      <c r="B71" s="100"/>
      <c r="C71" s="100"/>
      <c r="D71" s="100"/>
      <c r="E71" s="101"/>
      <c r="F71" s="95"/>
      <c r="G71" s="95"/>
      <c r="H71" s="101"/>
      <c r="I71" s="95"/>
      <c r="J71" s="95"/>
      <c r="K71" s="95"/>
      <c r="L71" s="95"/>
    </row>
    <row r="72" spans="1:12" ht="12.75">
      <c r="A72" s="99"/>
      <c r="B72" s="100"/>
      <c r="C72" s="100"/>
      <c r="D72" s="100"/>
      <c r="E72" s="101"/>
      <c r="F72" s="95"/>
      <c r="G72" s="95"/>
      <c r="H72" s="101"/>
      <c r="I72" s="95"/>
      <c r="J72" s="95"/>
      <c r="K72" s="95"/>
      <c r="L72" s="95"/>
    </row>
    <row r="73" spans="1:12" ht="12.75">
      <c r="A73" s="99"/>
      <c r="B73" s="100"/>
      <c r="C73" s="100"/>
      <c r="D73" s="100"/>
      <c r="E73" s="101"/>
      <c r="F73" s="95"/>
      <c r="G73" s="95"/>
      <c r="H73" s="101"/>
      <c r="I73" s="95"/>
      <c r="J73" s="95"/>
      <c r="K73" s="95"/>
      <c r="L73" s="95"/>
    </row>
    <row r="74" spans="1:12" ht="12.75">
      <c r="A74" s="99"/>
      <c r="B74" s="100"/>
      <c r="C74" s="100"/>
      <c r="D74" s="100"/>
      <c r="E74" s="101"/>
      <c r="F74" s="95"/>
      <c r="G74" s="95"/>
      <c r="H74" s="101"/>
      <c r="I74" s="95"/>
      <c r="J74" s="95"/>
      <c r="K74" s="95"/>
      <c r="L74" s="95"/>
    </row>
    <row r="75" spans="1:12" ht="12.75">
      <c r="A75" s="99"/>
      <c r="B75" s="100"/>
      <c r="C75" s="100"/>
      <c r="D75" s="100"/>
      <c r="E75" s="101"/>
      <c r="F75" s="95"/>
      <c r="G75" s="95"/>
      <c r="H75" s="101"/>
      <c r="I75" s="95"/>
      <c r="J75" s="95"/>
      <c r="K75" s="95"/>
      <c r="L75" s="95"/>
    </row>
    <row r="76" spans="1:12" ht="12.75">
      <c r="A76" s="99"/>
      <c r="B76" s="100"/>
      <c r="C76" s="100"/>
      <c r="D76" s="100"/>
      <c r="E76" s="101"/>
      <c r="F76" s="95"/>
      <c r="G76" s="95"/>
      <c r="H76" s="101"/>
      <c r="I76" s="95"/>
      <c r="J76" s="95"/>
      <c r="K76" s="95"/>
      <c r="L76" s="95"/>
    </row>
    <row r="77" spans="1:12" ht="12.75">
      <c r="A77" s="99"/>
      <c r="B77" s="100"/>
      <c r="C77" s="100"/>
      <c r="D77" s="100"/>
      <c r="E77" s="101"/>
      <c r="F77" s="95"/>
      <c r="G77" s="95"/>
      <c r="H77" s="101"/>
      <c r="I77" s="95"/>
      <c r="J77" s="95"/>
      <c r="K77" s="95"/>
      <c r="L77" s="95"/>
    </row>
    <row r="78" spans="1:12" ht="12.75">
      <c r="A78" s="99"/>
      <c r="B78" s="100"/>
      <c r="C78" s="100"/>
      <c r="D78" s="100"/>
      <c r="E78" s="101"/>
      <c r="F78" s="95"/>
      <c r="G78" s="95"/>
      <c r="H78" s="101"/>
      <c r="I78" s="95"/>
      <c r="J78" s="95"/>
      <c r="K78" s="95"/>
      <c r="L78" s="95"/>
    </row>
    <row r="79" spans="1:12" ht="12.75">
      <c r="A79" s="99"/>
      <c r="B79" s="100"/>
      <c r="C79" s="100"/>
      <c r="D79" s="100"/>
      <c r="E79" s="101"/>
      <c r="F79" s="95"/>
      <c r="G79" s="95"/>
      <c r="H79" s="95"/>
      <c r="I79" s="95"/>
      <c r="J79" s="95"/>
      <c r="K79" s="95"/>
      <c r="L79" s="95"/>
    </row>
    <row r="80" spans="1:12" ht="12.75">
      <c r="A80" s="99"/>
      <c r="B80" s="100"/>
      <c r="C80" s="100"/>
      <c r="D80" s="100"/>
      <c r="E80" s="101"/>
      <c r="F80" s="95"/>
      <c r="G80" s="95"/>
      <c r="H80" s="95"/>
      <c r="I80" s="95"/>
      <c r="J80" s="95"/>
      <c r="K80" s="95"/>
      <c r="L80" s="95"/>
    </row>
    <row r="81" spans="1:12" ht="12.75">
      <c r="A81" s="99"/>
      <c r="B81" s="100"/>
      <c r="C81" s="100"/>
      <c r="D81" s="100"/>
      <c r="E81" s="101"/>
      <c r="F81" s="95"/>
      <c r="G81" s="95"/>
      <c r="H81" s="95"/>
      <c r="I81" s="95"/>
      <c r="J81" s="95"/>
      <c r="K81" s="95"/>
      <c r="L81" s="95"/>
    </row>
    <row r="82" spans="1:12" ht="12.75">
      <c r="A82" s="99"/>
      <c r="B82" s="99"/>
      <c r="C82" s="99"/>
      <c r="D82" s="99"/>
      <c r="E82" s="101"/>
      <c r="F82" s="95"/>
      <c r="G82" s="95"/>
      <c r="H82" s="95"/>
      <c r="I82" s="95"/>
      <c r="J82" s="95"/>
      <c r="K82" s="95"/>
      <c r="L82" s="95"/>
    </row>
    <row r="83" spans="1:12" ht="12.75">
      <c r="A83" s="99"/>
      <c r="B83" s="99"/>
      <c r="C83" s="99"/>
      <c r="D83" s="99"/>
      <c r="E83" s="101"/>
      <c r="F83" s="95"/>
      <c r="G83" s="95"/>
      <c r="H83" s="95"/>
      <c r="I83" s="95"/>
      <c r="J83" s="95"/>
      <c r="K83" s="95"/>
      <c r="L83" s="95"/>
    </row>
    <row r="84" spans="1:12" ht="12.75">
      <c r="A84" s="101"/>
      <c r="B84" s="101"/>
      <c r="C84" s="101"/>
      <c r="D84" s="101"/>
      <c r="E84" s="101"/>
      <c r="F84" s="95"/>
      <c r="G84" s="95"/>
      <c r="H84" s="95"/>
      <c r="I84" s="95"/>
      <c r="J84" s="95"/>
      <c r="K84" s="95"/>
      <c r="L84" s="95"/>
    </row>
    <row r="85" spans="1:12" ht="12.75">
      <c r="A85" s="101"/>
      <c r="B85" s="101"/>
      <c r="C85" s="101"/>
      <c r="D85" s="101"/>
      <c r="E85" s="101"/>
      <c r="F85" s="95"/>
      <c r="G85" s="95"/>
      <c r="H85" s="95"/>
      <c r="I85" s="95"/>
      <c r="J85" s="95"/>
      <c r="K85" s="95"/>
      <c r="L85" s="95"/>
    </row>
    <row r="86" spans="1:12" ht="12.75">
      <c r="A86" s="101"/>
      <c r="B86" s="101"/>
      <c r="C86" s="101"/>
      <c r="D86" s="101"/>
      <c r="E86" s="101"/>
      <c r="F86" s="95"/>
      <c r="G86" s="95"/>
      <c r="H86" s="95"/>
      <c r="I86" s="95"/>
      <c r="J86" s="95"/>
      <c r="K86" s="95"/>
      <c r="L86" s="95"/>
    </row>
    <row r="87" spans="1:12" ht="12.75">
      <c r="A87" s="101"/>
      <c r="B87" s="101"/>
      <c r="C87" s="101"/>
      <c r="D87" s="101"/>
      <c r="E87" s="101"/>
      <c r="F87" s="95"/>
      <c r="G87" s="95"/>
      <c r="H87" s="95"/>
      <c r="I87" s="95"/>
      <c r="J87" s="95"/>
      <c r="K87" s="95"/>
      <c r="L87" s="95"/>
    </row>
    <row r="88" spans="1:12" ht="12.75">
      <c r="A88" s="101"/>
      <c r="B88" s="101"/>
      <c r="C88" s="101"/>
      <c r="D88" s="101"/>
      <c r="E88" s="101"/>
      <c r="F88" s="95"/>
      <c r="G88" s="95"/>
      <c r="H88" s="95"/>
      <c r="I88" s="95"/>
      <c r="J88" s="95"/>
      <c r="K88" s="95"/>
      <c r="L88" s="95"/>
    </row>
    <row r="89" spans="1:12" ht="12.75">
      <c r="A89" s="101"/>
      <c r="B89" s="101"/>
      <c r="C89" s="101"/>
      <c r="D89" s="101"/>
      <c r="E89" s="101"/>
      <c r="F89" s="95"/>
      <c r="G89" s="95"/>
      <c r="H89" s="95"/>
      <c r="I89" s="95"/>
      <c r="J89" s="95"/>
      <c r="K89" s="95"/>
      <c r="L89" s="95"/>
    </row>
    <row r="90" spans="1:12" ht="12.75">
      <c r="A90" s="101"/>
      <c r="B90" s="101"/>
      <c r="C90" s="101"/>
      <c r="D90" s="101"/>
      <c r="E90" s="101"/>
      <c r="F90" s="95"/>
      <c r="G90" s="95"/>
      <c r="H90" s="95"/>
      <c r="I90" s="95"/>
      <c r="J90" s="95"/>
      <c r="K90" s="95"/>
      <c r="L90" s="95"/>
    </row>
    <row r="91" spans="1:12" ht="12.75">
      <c r="A91" s="101"/>
      <c r="B91" s="101"/>
      <c r="C91" s="101"/>
      <c r="D91" s="101"/>
      <c r="E91" s="101"/>
      <c r="F91" s="95"/>
      <c r="G91" s="95"/>
      <c r="H91" s="95"/>
      <c r="I91" s="95"/>
      <c r="J91" s="95"/>
      <c r="K91" s="95"/>
      <c r="L91" s="95"/>
    </row>
    <row r="92" spans="1:12" ht="12.75">
      <c r="A92" s="101"/>
      <c r="B92" s="101"/>
      <c r="C92" s="101"/>
      <c r="D92" s="101"/>
      <c r="E92" s="101"/>
      <c r="F92" s="95"/>
      <c r="G92" s="95"/>
      <c r="H92" s="95"/>
      <c r="I92" s="95"/>
      <c r="J92" s="95"/>
      <c r="K92" s="95"/>
      <c r="L92" s="95"/>
    </row>
    <row r="93" spans="1:12" ht="12.75">
      <c r="A93" s="101"/>
      <c r="B93" s="101"/>
      <c r="C93" s="101"/>
      <c r="D93" s="101"/>
      <c r="E93" s="101"/>
      <c r="F93" s="95"/>
      <c r="G93" s="95"/>
      <c r="H93" s="95"/>
      <c r="I93" s="95"/>
      <c r="J93" s="95"/>
      <c r="K93" s="95"/>
      <c r="L93" s="95"/>
    </row>
    <row r="94" spans="1:12" ht="12.75">
      <c r="A94" s="101"/>
      <c r="B94" s="101"/>
      <c r="C94" s="101"/>
      <c r="D94" s="101"/>
      <c r="E94" s="101"/>
      <c r="F94" s="95"/>
      <c r="G94" s="95"/>
      <c r="H94" s="95"/>
      <c r="I94" s="95"/>
      <c r="J94" s="95"/>
      <c r="K94" s="95"/>
      <c r="L94" s="95"/>
    </row>
    <row r="95" spans="1:12" ht="12.75">
      <c r="A95" s="101"/>
      <c r="B95" s="101"/>
      <c r="C95" s="101"/>
      <c r="D95" s="101"/>
      <c r="E95" s="101"/>
      <c r="F95" s="95"/>
      <c r="G95" s="95"/>
      <c r="H95" s="95"/>
      <c r="I95" s="95"/>
      <c r="J95" s="95"/>
      <c r="K95" s="95"/>
      <c r="L95" s="95"/>
    </row>
    <row r="96" spans="1:12" ht="12.75">
      <c r="A96" s="101"/>
      <c r="B96" s="101"/>
      <c r="C96" s="101"/>
      <c r="D96" s="101"/>
      <c r="E96" s="101"/>
      <c r="F96" s="95"/>
      <c r="G96" s="95"/>
      <c r="H96" s="95"/>
      <c r="I96" s="95"/>
      <c r="J96" s="95"/>
      <c r="K96" s="95"/>
      <c r="L96" s="95"/>
    </row>
    <row r="97" spans="1:12" ht="12.75">
      <c r="A97" s="101"/>
      <c r="B97" s="101"/>
      <c r="C97" s="101"/>
      <c r="D97" s="101"/>
      <c r="E97" s="101"/>
      <c r="F97" s="95"/>
      <c r="G97" s="95"/>
      <c r="H97" s="95"/>
      <c r="I97" s="95"/>
      <c r="J97" s="95"/>
      <c r="K97" s="95"/>
      <c r="L97" s="95"/>
    </row>
    <row r="98" spans="1:12" ht="12.75">
      <c r="A98" s="101"/>
      <c r="B98" s="101"/>
      <c r="C98" s="101"/>
      <c r="D98" s="101"/>
      <c r="E98" s="101"/>
      <c r="F98" s="95"/>
      <c r="G98" s="95"/>
      <c r="H98" s="95"/>
      <c r="I98" s="95"/>
      <c r="J98" s="95"/>
      <c r="K98" s="95"/>
      <c r="L98" s="95"/>
    </row>
    <row r="99" spans="1:12" ht="12.75">
      <c r="A99" s="101"/>
      <c r="B99" s="101"/>
      <c r="C99" s="101"/>
      <c r="D99" s="101"/>
      <c r="E99" s="101"/>
      <c r="F99" s="95"/>
      <c r="G99" s="95"/>
      <c r="H99" s="95"/>
      <c r="I99" s="95"/>
      <c r="J99" s="95"/>
      <c r="K99" s="95"/>
      <c r="L99" s="95"/>
    </row>
    <row r="100" spans="1:28" ht="12.75">
      <c r="A100" s="101"/>
      <c r="B100" s="101"/>
      <c r="C100" s="101"/>
      <c r="D100" s="101"/>
      <c r="E100" s="101"/>
      <c r="F100" s="95"/>
      <c r="G100" s="95"/>
      <c r="H100" s="95"/>
      <c r="I100" s="95"/>
      <c r="J100" s="95"/>
      <c r="K100" s="95"/>
      <c r="L100" s="95"/>
      <c r="AA100" s="93" t="str">
        <f>A4</f>
        <v>Eddy Merckx</v>
      </c>
      <c r="AB100" s="93" t="s">
        <v>313</v>
      </c>
    </row>
    <row r="101" spans="1:28" ht="12.75">
      <c r="A101" s="101"/>
      <c r="B101" s="101"/>
      <c r="C101" s="101"/>
      <c r="D101" s="101"/>
      <c r="E101" s="101"/>
      <c r="F101" s="95"/>
      <c r="G101" s="95"/>
      <c r="H101" s="95"/>
      <c r="I101" s="95"/>
      <c r="J101" s="95"/>
      <c r="K101" s="95"/>
      <c r="L101" s="95"/>
      <c r="AA101" s="93" t="str">
        <f aca="true" t="shared" si="1" ref="AA101:AA152">A5</f>
        <v>Bernard Hinault</v>
      </c>
      <c r="AB101" s="93" t="s">
        <v>313</v>
      </c>
    </row>
    <row r="102" spans="1:28" ht="12.75">
      <c r="A102" s="101"/>
      <c r="B102" s="101"/>
      <c r="C102" s="101"/>
      <c r="D102" s="101"/>
      <c r="E102" s="101"/>
      <c r="F102" s="95"/>
      <c r="G102" s="95"/>
      <c r="H102" s="95"/>
      <c r="I102" s="95"/>
      <c r="J102" s="95"/>
      <c r="K102" s="95"/>
      <c r="L102" s="95"/>
      <c r="AA102" s="93" t="str">
        <f t="shared" si="1"/>
        <v>Jacques Anquetil</v>
      </c>
      <c r="AB102" s="93" t="s">
        <v>313</v>
      </c>
    </row>
    <row r="103" spans="1:28" ht="12.75">
      <c r="A103" s="101"/>
      <c r="B103" s="101"/>
      <c r="C103" s="101"/>
      <c r="D103" s="101"/>
      <c r="E103" s="101"/>
      <c r="F103" s="95"/>
      <c r="G103" s="95"/>
      <c r="H103" s="95"/>
      <c r="I103" s="95"/>
      <c r="J103" s="95"/>
      <c r="K103" s="95"/>
      <c r="L103" s="95"/>
      <c r="AA103" s="93" t="str">
        <f t="shared" si="1"/>
        <v>Fausto Coppi</v>
      </c>
      <c r="AB103" s="93" t="s">
        <v>313</v>
      </c>
    </row>
    <row r="104" spans="1:28" ht="12.75">
      <c r="A104" s="101"/>
      <c r="B104" s="101"/>
      <c r="C104" s="101"/>
      <c r="D104" s="101"/>
      <c r="E104" s="101"/>
      <c r="F104" s="95"/>
      <c r="G104" s="95"/>
      <c r="H104" s="95"/>
      <c r="I104" s="95"/>
      <c r="J104" s="95"/>
      <c r="K104" s="95"/>
      <c r="L104" s="95"/>
      <c r="AA104" s="93" t="str">
        <f t="shared" si="1"/>
        <v>Miguel Indurain</v>
      </c>
      <c r="AB104" s="93" t="s">
        <v>313</v>
      </c>
    </row>
    <row r="105" spans="1:28" ht="12.75">
      <c r="A105" s="101"/>
      <c r="B105" s="101"/>
      <c r="C105" s="101"/>
      <c r="D105" s="101"/>
      <c r="E105" s="101"/>
      <c r="F105" s="95"/>
      <c r="G105" s="95"/>
      <c r="H105" s="95"/>
      <c r="I105" s="95"/>
      <c r="J105" s="95"/>
      <c r="K105" s="95"/>
      <c r="L105" s="95"/>
      <c r="AA105" s="93" t="str">
        <f t="shared" si="1"/>
        <v>Alberto Contador</v>
      </c>
      <c r="AB105" s="93" t="s">
        <v>314</v>
      </c>
    </row>
    <row r="106" spans="1:28" ht="12.75">
      <c r="A106" s="101"/>
      <c r="B106" s="101"/>
      <c r="C106" s="101"/>
      <c r="D106" s="101"/>
      <c r="E106" s="101"/>
      <c r="F106" s="95"/>
      <c r="G106" s="95"/>
      <c r="H106" s="95"/>
      <c r="I106" s="95"/>
      <c r="J106" s="95"/>
      <c r="K106" s="95"/>
      <c r="L106" s="95"/>
      <c r="AA106" s="93" t="str">
        <f t="shared" si="1"/>
        <v>Alfredo Binda</v>
      </c>
      <c r="AB106" s="93" t="s">
        <v>313</v>
      </c>
    </row>
    <row r="107" spans="1:28" ht="12.75">
      <c r="A107" s="101"/>
      <c r="B107" s="101"/>
      <c r="C107" s="101"/>
      <c r="D107" s="101"/>
      <c r="E107" s="101"/>
      <c r="F107" s="95"/>
      <c r="G107" s="95"/>
      <c r="H107" s="95"/>
      <c r="I107" s="95"/>
      <c r="J107" s="95"/>
      <c r="K107" s="95"/>
      <c r="L107" s="95"/>
      <c r="AA107" s="93" t="str">
        <f t="shared" si="1"/>
        <v>Gino Bartali</v>
      </c>
      <c r="AB107" s="93" t="s">
        <v>313</v>
      </c>
    </row>
    <row r="108" spans="1:28" ht="12.75">
      <c r="A108" s="101"/>
      <c r="B108" s="101"/>
      <c r="C108" s="101"/>
      <c r="D108" s="101"/>
      <c r="E108" s="101"/>
      <c r="F108" s="95"/>
      <c r="G108" s="95"/>
      <c r="H108" s="95"/>
      <c r="I108" s="95"/>
      <c r="J108" s="95"/>
      <c r="K108" s="95"/>
      <c r="L108" s="95"/>
      <c r="AA108" s="93" t="str">
        <f t="shared" si="1"/>
        <v>Felice Gimondi</v>
      </c>
      <c r="AB108" s="93" t="s">
        <v>313</v>
      </c>
    </row>
    <row r="109" spans="1:28" ht="12.75">
      <c r="A109" s="101"/>
      <c r="B109" s="101"/>
      <c r="C109" s="101"/>
      <c r="D109" s="101"/>
      <c r="E109" s="101"/>
      <c r="F109" s="95"/>
      <c r="G109" s="95"/>
      <c r="H109" s="95"/>
      <c r="I109" s="95"/>
      <c r="J109" s="95"/>
      <c r="K109" s="95"/>
      <c r="L109" s="95"/>
      <c r="AA109" s="93" t="str">
        <f t="shared" si="1"/>
        <v>Tony Rominger</v>
      </c>
      <c r="AB109" s="93" t="s">
        <v>313</v>
      </c>
    </row>
    <row r="110" spans="1:28" ht="12.75">
      <c r="A110" s="101"/>
      <c r="B110" s="101"/>
      <c r="C110" s="101"/>
      <c r="D110" s="101"/>
      <c r="E110" s="101"/>
      <c r="F110" s="95"/>
      <c r="G110" s="95"/>
      <c r="H110" s="95"/>
      <c r="I110" s="95"/>
      <c r="J110" s="95"/>
      <c r="K110" s="95"/>
      <c r="L110" s="95"/>
      <c r="AA110" s="93" t="str">
        <f t="shared" si="1"/>
        <v>Louison Bobet</v>
      </c>
      <c r="AB110" s="93" t="s">
        <v>313</v>
      </c>
    </row>
    <row r="111" spans="1:28" ht="12.75">
      <c r="A111" s="101"/>
      <c r="B111" s="101"/>
      <c r="C111" s="101"/>
      <c r="D111" s="101"/>
      <c r="E111" s="101"/>
      <c r="F111" s="95"/>
      <c r="G111" s="95"/>
      <c r="H111" s="95"/>
      <c r="I111" s="95"/>
      <c r="J111" s="95"/>
      <c r="K111" s="95"/>
      <c r="L111" s="95"/>
      <c r="AA111" s="93" t="str">
        <f t="shared" si="1"/>
        <v>Philippe Thijs</v>
      </c>
      <c r="AB111" s="93" t="s">
        <v>313</v>
      </c>
    </row>
    <row r="112" spans="1:28" ht="12.75">
      <c r="A112" s="101"/>
      <c r="B112" s="101"/>
      <c r="C112" s="101"/>
      <c r="D112" s="101"/>
      <c r="E112" s="101"/>
      <c r="F112" s="95"/>
      <c r="G112" s="95"/>
      <c r="H112" s="95"/>
      <c r="I112" s="95"/>
      <c r="J112" s="95"/>
      <c r="K112" s="95"/>
      <c r="L112" s="95"/>
      <c r="AA112" s="93" t="str">
        <f t="shared" si="1"/>
        <v>Greg Lemond</v>
      </c>
      <c r="AB112" s="93" t="s">
        <v>313</v>
      </c>
    </row>
    <row r="113" spans="1:28" ht="12.75">
      <c r="A113" s="101"/>
      <c r="B113" s="101"/>
      <c r="C113" s="101"/>
      <c r="D113" s="101"/>
      <c r="E113" s="101"/>
      <c r="F113" s="95"/>
      <c r="G113" s="95"/>
      <c r="H113" s="95"/>
      <c r="I113" s="95"/>
      <c r="J113" s="95"/>
      <c r="K113" s="95"/>
      <c r="L113" s="95"/>
      <c r="AA113" s="93" t="str">
        <f t="shared" si="1"/>
        <v>Giovanni Brunero</v>
      </c>
      <c r="AB113" s="93" t="s">
        <v>313</v>
      </c>
    </row>
    <row r="114" spans="1:28" ht="12.75">
      <c r="A114" s="101"/>
      <c r="B114" s="101"/>
      <c r="C114" s="101"/>
      <c r="D114" s="101"/>
      <c r="E114" s="101"/>
      <c r="F114" s="95"/>
      <c r="G114" s="95"/>
      <c r="H114" s="95"/>
      <c r="I114" s="95"/>
      <c r="J114" s="95"/>
      <c r="K114" s="95"/>
      <c r="L114" s="95"/>
      <c r="AA114" s="93" t="str">
        <f t="shared" si="1"/>
        <v>Laurent Fignon</v>
      </c>
      <c r="AB114" s="93" t="s">
        <v>313</v>
      </c>
    </row>
    <row r="115" spans="1:28" ht="12.75">
      <c r="A115" s="101"/>
      <c r="B115" s="101"/>
      <c r="C115" s="101"/>
      <c r="D115" s="101"/>
      <c r="E115" s="101"/>
      <c r="F115" s="95"/>
      <c r="G115" s="95"/>
      <c r="H115" s="95"/>
      <c r="I115" s="95"/>
      <c r="J115" s="95"/>
      <c r="K115" s="95"/>
      <c r="L115" s="95"/>
      <c r="AA115" s="93" t="str">
        <f t="shared" si="1"/>
        <v>Roberto Heras</v>
      </c>
      <c r="AB115" s="93" t="s">
        <v>313</v>
      </c>
    </row>
    <row r="116" spans="1:28" ht="12.75">
      <c r="A116" s="101"/>
      <c r="B116" s="101"/>
      <c r="C116" s="101"/>
      <c r="D116" s="101"/>
      <c r="E116" s="101"/>
      <c r="F116" s="95"/>
      <c r="G116" s="95"/>
      <c r="H116" s="95"/>
      <c r="I116" s="95"/>
      <c r="J116" s="95"/>
      <c r="K116" s="95"/>
      <c r="L116" s="95"/>
      <c r="AA116" s="93" t="str">
        <f t="shared" si="1"/>
        <v>Pedro Delgado</v>
      </c>
      <c r="AB116" s="93" t="s">
        <v>313</v>
      </c>
    </row>
    <row r="117" spans="1:28" ht="12.75">
      <c r="A117" s="101"/>
      <c r="B117" s="101"/>
      <c r="C117" s="101"/>
      <c r="D117" s="101"/>
      <c r="E117" s="101"/>
      <c r="F117" s="95"/>
      <c r="G117" s="95"/>
      <c r="H117" s="95"/>
      <c r="I117" s="95"/>
      <c r="J117" s="95"/>
      <c r="K117" s="95"/>
      <c r="L117" s="95"/>
      <c r="AA117" s="93" t="str">
        <f t="shared" si="1"/>
        <v>Fiorenzo Magni</v>
      </c>
      <c r="AB117" s="93" t="s">
        <v>313</v>
      </c>
    </row>
    <row r="118" spans="1:28" ht="12.75">
      <c r="A118" s="101"/>
      <c r="B118" s="101"/>
      <c r="C118" s="101"/>
      <c r="D118" s="101"/>
      <c r="E118" s="101"/>
      <c r="F118" s="95"/>
      <c r="G118" s="95"/>
      <c r="H118" s="95"/>
      <c r="I118" s="95"/>
      <c r="J118" s="95"/>
      <c r="K118" s="95"/>
      <c r="L118" s="95"/>
      <c r="AA118" s="93" t="str">
        <f t="shared" si="1"/>
        <v>Charly Gaul</v>
      </c>
      <c r="AB118" s="93" t="s">
        <v>313</v>
      </c>
    </row>
    <row r="119" spans="1:28" ht="12.75">
      <c r="A119" s="101"/>
      <c r="AA119" s="93" t="str">
        <f t="shared" si="1"/>
        <v>Denis Menchov</v>
      </c>
      <c r="AB119" s="93" t="s">
        <v>313</v>
      </c>
    </row>
    <row r="120" spans="1:28" ht="12.75">
      <c r="A120" s="101"/>
      <c r="AA120" s="93" t="str">
        <f t="shared" si="1"/>
        <v>Vincenzo Nibali</v>
      </c>
      <c r="AB120" s="93" t="s">
        <v>314</v>
      </c>
    </row>
    <row r="121" spans="1:28" ht="12.75">
      <c r="A121" s="101"/>
      <c r="AA121" s="93" t="str">
        <f t="shared" si="1"/>
        <v>Lucien Petit-Breton</v>
      </c>
      <c r="AB121" s="93" t="s">
        <v>313</v>
      </c>
    </row>
    <row r="122" spans="1:28" ht="12.75">
      <c r="A122" s="101"/>
      <c r="G122" s="102"/>
      <c r="AA122" s="93" t="str">
        <f t="shared" si="1"/>
        <v>Andrè Leducq</v>
      </c>
      <c r="AB122" s="93" t="s">
        <v>313</v>
      </c>
    </row>
    <row r="123" spans="1:28" ht="12.75">
      <c r="A123" s="101"/>
      <c r="AA123" s="93" t="str">
        <f t="shared" si="1"/>
        <v>Antonin Magne</v>
      </c>
      <c r="AB123" s="93" t="s">
        <v>313</v>
      </c>
    </row>
    <row r="124" spans="1:28" ht="12.75">
      <c r="A124" s="101"/>
      <c r="AA124" s="93" t="str">
        <f t="shared" si="1"/>
        <v>Bernard Thevenet</v>
      </c>
      <c r="AB124" s="93" t="s">
        <v>313</v>
      </c>
    </row>
    <row r="125" spans="1:28" ht="12.75">
      <c r="A125" s="101"/>
      <c r="AA125" s="93" t="str">
        <f t="shared" si="1"/>
        <v>Nicolas Frantz</v>
      </c>
      <c r="AB125" s="93" t="s">
        <v>313</v>
      </c>
    </row>
    <row r="126" spans="1:28" ht="12.75">
      <c r="A126" s="101"/>
      <c r="AA126" s="93" t="str">
        <f t="shared" si="1"/>
        <v>Firmin Lambot</v>
      </c>
      <c r="AB126" s="93" t="s">
        <v>313</v>
      </c>
    </row>
    <row r="127" spans="1:28" ht="12.75">
      <c r="A127" s="101"/>
      <c r="AA127" s="93" t="str">
        <f t="shared" si="1"/>
        <v>Sylvere Maes</v>
      </c>
      <c r="AB127" s="93" t="s">
        <v>313</v>
      </c>
    </row>
    <row r="128" spans="1:28" ht="12.75">
      <c r="A128" s="101"/>
      <c r="AA128" s="93" t="str">
        <f t="shared" si="1"/>
        <v>Ottavio Bottecchia</v>
      </c>
      <c r="AB128" s="93" t="s">
        <v>313</v>
      </c>
    </row>
    <row r="129" spans="1:28" ht="12.75">
      <c r="A129" s="101"/>
      <c r="AA129" s="93" t="str">
        <f t="shared" si="1"/>
        <v>Christopher Froome</v>
      </c>
      <c r="AB129" s="93" t="s">
        <v>314</v>
      </c>
    </row>
    <row r="130" spans="1:28" ht="12.75">
      <c r="A130" s="101"/>
      <c r="AA130" s="93" t="str">
        <f t="shared" si="1"/>
        <v>Carlo Galetti</v>
      </c>
      <c r="AB130" s="93" t="s">
        <v>313</v>
      </c>
    </row>
    <row r="131" spans="1:28" ht="12.75">
      <c r="A131" s="101"/>
      <c r="AA131" s="93" t="str">
        <f t="shared" si="1"/>
        <v>Costante Girardengo</v>
      </c>
      <c r="AB131" s="93" t="s">
        <v>313</v>
      </c>
    </row>
    <row r="132" spans="1:28" ht="12.75">
      <c r="A132" s="101"/>
      <c r="AA132" s="93" t="str">
        <f t="shared" si="1"/>
        <v>Giovanni Valletti</v>
      </c>
      <c r="AB132" s="93" t="s">
        <v>313</v>
      </c>
    </row>
    <row r="133" spans="1:28" ht="12.75">
      <c r="A133" s="101"/>
      <c r="AA133" s="93" t="str">
        <f t="shared" si="1"/>
        <v>Franco Balmamion</v>
      </c>
      <c r="AB133" s="93" t="s">
        <v>313</v>
      </c>
    </row>
    <row r="134" spans="1:28" ht="12.75">
      <c r="A134" s="101"/>
      <c r="AA134" s="93" t="str">
        <f t="shared" si="1"/>
        <v>Giuseppe Saronni</v>
      </c>
      <c r="AB134" s="93" t="s">
        <v>313</v>
      </c>
    </row>
    <row r="135" spans="1:28" ht="12.75">
      <c r="A135" s="101"/>
      <c r="AA135" s="93" t="str">
        <f t="shared" si="1"/>
        <v>Ivan Gotti</v>
      </c>
      <c r="AB135" s="93" t="s">
        <v>313</v>
      </c>
    </row>
    <row r="136" spans="1:28" ht="12.75">
      <c r="A136" s="101"/>
      <c r="AA136" s="93" t="str">
        <f t="shared" si="1"/>
        <v>Gilberto Simoni</v>
      </c>
      <c r="AB136" s="93" t="s">
        <v>313</v>
      </c>
    </row>
    <row r="137" spans="1:28" ht="12.75">
      <c r="A137" s="101"/>
      <c r="AA137" s="93" t="str">
        <f t="shared" si="1"/>
        <v>Paolo Savoldelli</v>
      </c>
      <c r="AB137" s="93" t="s">
        <v>313</v>
      </c>
    </row>
    <row r="138" spans="1:28" ht="12.75">
      <c r="A138" s="101"/>
      <c r="AA138" s="93" t="str">
        <f t="shared" si="1"/>
        <v>Ivan Basso</v>
      </c>
      <c r="AB138" s="93" t="s">
        <v>313</v>
      </c>
    </row>
    <row r="139" spans="1:28" ht="12.75">
      <c r="A139" s="101"/>
      <c r="AA139" s="93" t="str">
        <f t="shared" si="1"/>
        <v>Hugo Koblet</v>
      </c>
      <c r="AB139" s="93" t="s">
        <v>313</v>
      </c>
    </row>
    <row r="140" spans="1:28" ht="12.75">
      <c r="A140" s="101"/>
      <c r="AA140" s="93" t="str">
        <f t="shared" si="1"/>
        <v>Gastone Nencini</v>
      </c>
      <c r="AB140" s="93" t="s">
        <v>313</v>
      </c>
    </row>
    <row r="141" spans="1:28" ht="12.75">
      <c r="A141" s="101"/>
      <c r="AA141" s="93" t="str">
        <f t="shared" si="1"/>
        <v>Stephen Roche</v>
      </c>
      <c r="AB141" s="93" t="s">
        <v>313</v>
      </c>
    </row>
    <row r="142" spans="1:28" ht="12.75">
      <c r="A142" s="101"/>
      <c r="AA142" s="93" t="str">
        <f t="shared" si="1"/>
        <v>Marco Pantani</v>
      </c>
      <c r="AB142" s="93" t="s">
        <v>313</v>
      </c>
    </row>
    <row r="143" spans="1:28" ht="12.75">
      <c r="A143" s="101"/>
      <c r="AA143" s="93" t="str">
        <f t="shared" si="1"/>
        <v>Julian Berrendero</v>
      </c>
      <c r="AB143" s="93" t="s">
        <v>313</v>
      </c>
    </row>
    <row r="144" spans="1:28" ht="12.75">
      <c r="A144" s="101"/>
      <c r="AA144" s="93" t="str">
        <f t="shared" si="1"/>
        <v>Josè Manuel Fuente</v>
      </c>
      <c r="AB144" s="93" t="s">
        <v>313</v>
      </c>
    </row>
    <row r="145" spans="1:28" ht="12.75">
      <c r="A145" s="101"/>
      <c r="AA145" s="93" t="str">
        <f t="shared" si="1"/>
        <v>Gustaaf Deloor</v>
      </c>
      <c r="AB145" s="93" t="s">
        <v>313</v>
      </c>
    </row>
    <row r="146" spans="1:28" ht="12.75">
      <c r="A146" s="101"/>
      <c r="AA146" s="93" t="str">
        <f t="shared" si="1"/>
        <v>Alex Zulle</v>
      </c>
      <c r="AB146" s="93" t="s">
        <v>313</v>
      </c>
    </row>
    <row r="147" spans="1:28" ht="12.75">
      <c r="A147" s="101"/>
      <c r="AA147" s="93" t="str">
        <f t="shared" si="1"/>
        <v>Jan Janssen</v>
      </c>
      <c r="AB147" s="93" t="s">
        <v>313</v>
      </c>
    </row>
    <row r="148" spans="1:28" ht="12.75">
      <c r="A148" s="101"/>
      <c r="AA148" s="93" t="str">
        <f t="shared" si="1"/>
        <v>Luis Ocana</v>
      </c>
      <c r="AB148" s="93" t="s">
        <v>313</v>
      </c>
    </row>
    <row r="149" spans="1:28" ht="12.75">
      <c r="A149" s="101"/>
      <c r="AA149" s="93" t="str">
        <f t="shared" si="1"/>
        <v>Joop Zoetemelk</v>
      </c>
      <c r="AB149" s="93" t="s">
        <v>313</v>
      </c>
    </row>
    <row r="150" spans="1:28" ht="12.75">
      <c r="A150" s="101"/>
      <c r="AA150" s="93" t="str">
        <f t="shared" si="1"/>
        <v>Roger Pingeon</v>
      </c>
      <c r="AB150" s="93" t="s">
        <v>313</v>
      </c>
    </row>
    <row r="151" spans="1:28" ht="12.75">
      <c r="A151" s="101"/>
      <c r="AA151" s="93" t="str">
        <f t="shared" si="1"/>
        <v>Giovanni Battaglin</v>
      </c>
      <c r="AB151" s="93" t="s">
        <v>313</v>
      </c>
    </row>
    <row r="152" spans="1:28" ht="12.75">
      <c r="A152" s="101"/>
      <c r="AA152" s="93" t="str">
        <f t="shared" si="1"/>
        <v>Jan Ullrich</v>
      </c>
      <c r="AB152" s="93" t="s">
        <v>313</v>
      </c>
    </row>
    <row r="153" ht="12.75">
      <c r="A153" s="101"/>
    </row>
    <row r="154" ht="12.75">
      <c r="A154" s="101"/>
    </row>
    <row r="155" ht="12.75">
      <c r="A155" s="101"/>
    </row>
    <row r="156" ht="12.75">
      <c r="A156" s="101"/>
    </row>
    <row r="157" ht="12.75">
      <c r="A157" s="101"/>
    </row>
  </sheetData>
  <sheetProtection password="CE60" sheet="1" objects="1" scenarios="1"/>
  <mergeCells count="5">
    <mergeCell ref="A1:L1"/>
    <mergeCell ref="A2:D2"/>
    <mergeCell ref="F2:G2"/>
    <mergeCell ref="I2:J2"/>
    <mergeCell ref="L2:L3"/>
  </mergeCells>
  <printOptions/>
  <pageMargins left="0.75" right="0.75" top="1" bottom="1" header="0.5" footer="0.5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63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9" customWidth="1"/>
    <col min="2" max="16384" width="9.140625" style="9" customWidth="1"/>
  </cols>
  <sheetData>
    <row r="3" spans="2:7" ht="12.75">
      <c r="B3" s="9" t="s">
        <v>250</v>
      </c>
      <c r="C3" s="9" t="s">
        <v>254</v>
      </c>
      <c r="D3" s="9" t="s">
        <v>251</v>
      </c>
      <c r="E3" s="9" t="s">
        <v>252</v>
      </c>
      <c r="F3" s="9" t="s">
        <v>253</v>
      </c>
      <c r="G3" s="9" t="s">
        <v>238</v>
      </c>
    </row>
    <row r="4" spans="1:7" ht="12.75">
      <c r="A4" s="9" t="str">
        <f>TGV!A7</f>
        <v>Louison Bobet</v>
      </c>
      <c r="B4" s="9">
        <f aca="true" t="shared" si="0" ref="B4:B35">COUNTIF($A:$A,A4)</f>
        <v>1</v>
      </c>
      <c r="D4" s="9">
        <f>SUMIF($A$4:$A$163,A4,TGV!$C$2:$C$161)</f>
        <v>0</v>
      </c>
      <c r="E4" s="9">
        <f>SUMIF(TGV!$A$2:$A$65,A4,TGV!$H$2:$H$65)</f>
        <v>3</v>
      </c>
      <c r="F4" s="9">
        <f>SUMIF(TGV!$A$2:$A$65,B4,TGV!$H$2:$H$65)</f>
        <v>0</v>
      </c>
      <c r="G4" s="9">
        <f>SUM(D4:F4)</f>
        <v>3</v>
      </c>
    </row>
    <row r="5" spans="1:7" ht="12.75">
      <c r="A5" s="9" t="str">
        <f>TGV!A8</f>
        <v>Philippe Thijs</v>
      </c>
      <c r="B5" s="9">
        <f t="shared" si="0"/>
        <v>1</v>
      </c>
      <c r="D5" s="9">
        <f>SUMIF(TGV!$A$2:$A$65,A5,TGV!$C$2:$C$65)</f>
        <v>3</v>
      </c>
      <c r="E5" s="9">
        <f>SUMIF(TGV!$A$2:$A$161,A5,TGV!$H$2:$H$161)</f>
        <v>3</v>
      </c>
      <c r="F5" s="9">
        <f>SUMIF(TGV!$A$2:$A$65,B5,TGV!$H$2:$H$65)</f>
        <v>0</v>
      </c>
      <c r="G5" s="9">
        <f>SUM(D5:F5)</f>
        <v>6</v>
      </c>
    </row>
    <row r="6" spans="1:7" ht="12.75">
      <c r="A6" s="9" t="str">
        <f>TGV!A9</f>
        <v>Greg Lemond</v>
      </c>
      <c r="B6" s="9">
        <f t="shared" si="0"/>
        <v>1</v>
      </c>
      <c r="D6" s="9">
        <f>SUMIF(TGV!$A$2:$A$65,A6,TGV!$C$2:$C$65)</f>
        <v>3</v>
      </c>
      <c r="E6" s="9">
        <f>SUMIF(TGV!$A$2:$A$161,A6,TGV!$H$2:$H$161)</f>
        <v>3</v>
      </c>
      <c r="F6" s="9">
        <f>SUMIF(TGV!$A$2:$A$65,B6,TGV!$H$2:$H$65)</f>
        <v>0</v>
      </c>
      <c r="G6" s="9">
        <f>SUM(D6:F6)</f>
        <v>6</v>
      </c>
    </row>
    <row r="7" spans="1:2" ht="12.75">
      <c r="A7" s="9" t="str">
        <f>TGV!A10</f>
        <v>Lucien Petit-Breton</v>
      </c>
      <c r="B7" s="9">
        <f t="shared" si="0"/>
        <v>1</v>
      </c>
    </row>
    <row r="8" spans="1:2" ht="12.75">
      <c r="A8" s="9" t="str">
        <f>TGV!A11</f>
        <v>Andrè Leducq</v>
      </c>
      <c r="B8" s="9">
        <f t="shared" si="0"/>
        <v>1</v>
      </c>
    </row>
    <row r="9" spans="1:2" ht="12.75">
      <c r="A9" s="9" t="str">
        <f>TGV!A12</f>
        <v>Antonin Magne</v>
      </c>
      <c r="B9" s="9">
        <f t="shared" si="0"/>
        <v>1</v>
      </c>
    </row>
    <row r="10" spans="1:2" ht="12.75">
      <c r="A10" s="9" t="str">
        <f>TGV!A13</f>
        <v>Bernard Thevenet</v>
      </c>
      <c r="B10" s="9">
        <f t="shared" si="0"/>
        <v>1</v>
      </c>
    </row>
    <row r="11" spans="1:2" ht="12.75">
      <c r="A11" s="9" t="str">
        <f>TGV!A15</f>
        <v>Nicolas Frantz</v>
      </c>
      <c r="B11" s="9">
        <f t="shared" si="0"/>
        <v>1</v>
      </c>
    </row>
    <row r="12" spans="1:2" ht="12.75">
      <c r="A12" s="9" t="str">
        <f>TGV!A16</f>
        <v>Firmin Lambot</v>
      </c>
      <c r="B12" s="9">
        <f t="shared" si="0"/>
        <v>1</v>
      </c>
    </row>
    <row r="13" spans="1:2" ht="12.75">
      <c r="A13" s="9" t="str">
        <f>TGV!A17</f>
        <v>Sylvere Maes</v>
      </c>
      <c r="B13" s="9">
        <f t="shared" si="0"/>
        <v>1</v>
      </c>
    </row>
    <row r="14" spans="1:2" ht="12.75">
      <c r="A14" s="9" t="str">
        <f>TGV!A18</f>
        <v>Ottavio Bottecchia</v>
      </c>
      <c r="B14" s="9">
        <f t="shared" si="0"/>
        <v>1</v>
      </c>
    </row>
    <row r="15" spans="1:2" ht="12.75">
      <c r="A15" s="9" t="str">
        <f>TGV!A22</f>
        <v>Christopher Froome</v>
      </c>
      <c r="B15" s="9">
        <f t="shared" si="0"/>
        <v>1</v>
      </c>
    </row>
    <row r="16" spans="1:2" ht="12.75">
      <c r="A16" s="9" t="str">
        <f>TGV!A23</f>
        <v>Maurice Garin</v>
      </c>
      <c r="B16" s="9">
        <f t="shared" si="0"/>
        <v>1</v>
      </c>
    </row>
    <row r="17" spans="1:2" ht="12.75">
      <c r="A17" s="9" t="str">
        <f>TGV!A24</f>
        <v>Henri Cornet</v>
      </c>
      <c r="B17" s="9">
        <f t="shared" si="0"/>
        <v>1</v>
      </c>
    </row>
    <row r="18" spans="1:2" ht="12.75">
      <c r="A18" s="9" t="str">
        <f>TGV!A25</f>
        <v>Louis Trousselier</v>
      </c>
      <c r="B18" s="9">
        <f t="shared" si="0"/>
        <v>1</v>
      </c>
    </row>
    <row r="19" spans="1:2" ht="12.75">
      <c r="A19" s="9" t="str">
        <f>TGV!A26</f>
        <v>Renè Pottier</v>
      </c>
      <c r="B19" s="9">
        <f t="shared" si="0"/>
        <v>1</v>
      </c>
    </row>
    <row r="20" spans="1:2" ht="12.75">
      <c r="A20" s="9" t="str">
        <f>TGV!A27</f>
        <v>Octave Lapize</v>
      </c>
      <c r="B20" s="9">
        <f t="shared" si="0"/>
        <v>1</v>
      </c>
    </row>
    <row r="21" spans="1:2" ht="12.75">
      <c r="A21" s="9" t="str">
        <f>TGV!A28</f>
        <v>Gustave Garrigou</v>
      </c>
      <c r="B21" s="9">
        <f t="shared" si="0"/>
        <v>1</v>
      </c>
    </row>
    <row r="22" spans="1:2" ht="12.75">
      <c r="A22" s="9" t="str">
        <f>TGV!A29</f>
        <v>Henri Pelissier</v>
      </c>
      <c r="B22" s="9">
        <f t="shared" si="0"/>
        <v>1</v>
      </c>
    </row>
    <row r="23" spans="1:2" ht="12.75">
      <c r="A23" s="9" t="str">
        <f>TGV!A30</f>
        <v>Georges Speicher</v>
      </c>
      <c r="B23" s="9">
        <f t="shared" si="0"/>
        <v>1</v>
      </c>
    </row>
    <row r="24" spans="1:2" ht="12.75">
      <c r="A24" s="9" t="str">
        <f>TGV!A31</f>
        <v>Roger Lapebie</v>
      </c>
      <c r="B24" s="9">
        <f t="shared" si="0"/>
        <v>1</v>
      </c>
    </row>
    <row r="25" spans="1:2" ht="12.75">
      <c r="A25" s="9" t="str">
        <f>TGV!A32</f>
        <v>Jean Robic</v>
      </c>
      <c r="B25" s="9">
        <f t="shared" si="0"/>
        <v>1</v>
      </c>
    </row>
    <row r="26" spans="1:2" ht="12.75">
      <c r="A26" s="9" t="str">
        <f>TGV!A33</f>
        <v>Roger Walkowiak</v>
      </c>
      <c r="B26" s="9">
        <f t="shared" si="0"/>
        <v>1</v>
      </c>
    </row>
    <row r="27" spans="1:2" ht="12.75">
      <c r="A27" s="9" t="str">
        <f>TGV!A34</f>
        <v>Lucien Aimar</v>
      </c>
      <c r="B27" s="9">
        <f t="shared" si="0"/>
        <v>1</v>
      </c>
    </row>
    <row r="28" spans="1:2" ht="12.75">
      <c r="A28" s="9" t="str">
        <f>TGV!A36</f>
        <v>Francois Faber</v>
      </c>
      <c r="B28" s="9">
        <f t="shared" si="0"/>
        <v>1</v>
      </c>
    </row>
    <row r="29" spans="1:2" ht="12.75">
      <c r="A29" s="9" t="str">
        <f>TGV!A38</f>
        <v>Andy Schleck</v>
      </c>
      <c r="B29" s="9">
        <f t="shared" si="0"/>
        <v>1</v>
      </c>
    </row>
    <row r="30" spans="1:2" ht="12.75">
      <c r="A30" s="9" t="str">
        <f>TGV!A39</f>
        <v>Odile Defraye</v>
      </c>
      <c r="B30" s="9">
        <f t="shared" si="0"/>
        <v>1</v>
      </c>
    </row>
    <row r="31" spans="1:2" ht="12.75">
      <c r="A31" s="9" t="str">
        <f>TGV!A40</f>
        <v>Leon Scieur</v>
      </c>
      <c r="B31" s="9">
        <f t="shared" si="0"/>
        <v>1</v>
      </c>
    </row>
    <row r="32" spans="1:2" ht="12.75">
      <c r="A32" s="9" t="str">
        <f>TGV!A41</f>
        <v>Lucien Buysse</v>
      </c>
      <c r="B32" s="9">
        <f t="shared" si="0"/>
        <v>1</v>
      </c>
    </row>
    <row r="33" spans="1:2" ht="12.75">
      <c r="A33" s="9" t="str">
        <f>TGV!A42</f>
        <v>Maurice Dewaele</v>
      </c>
      <c r="B33" s="9">
        <f t="shared" si="0"/>
        <v>1</v>
      </c>
    </row>
    <row r="34" spans="1:2" ht="12.75">
      <c r="A34" s="9" t="str">
        <f>TGV!A43</f>
        <v>Romain Maes</v>
      </c>
      <c r="B34" s="9">
        <f t="shared" si="0"/>
        <v>1</v>
      </c>
    </row>
    <row r="35" spans="1:2" ht="12.75">
      <c r="A35" s="9" t="str">
        <f>TGV!A44</f>
        <v>Lucien Van Impe</v>
      </c>
      <c r="B35" s="9">
        <f t="shared" si="0"/>
        <v>1</v>
      </c>
    </row>
    <row r="36" spans="1:2" ht="12.75">
      <c r="A36" s="9" t="str">
        <f>TGV!A49</f>
        <v>Ferdi Kubler</v>
      </c>
      <c r="B36" s="9">
        <f aca="true" t="shared" si="1" ref="B36:B67">COUNTIF($A:$A,A36)</f>
        <v>1</v>
      </c>
    </row>
    <row r="37" spans="1:2" ht="12.75">
      <c r="A37" s="9" t="str">
        <f>TGV!A51</f>
        <v>Federico Bahamontes</v>
      </c>
      <c r="B37" s="9">
        <f t="shared" si="1"/>
        <v>1</v>
      </c>
    </row>
    <row r="38" spans="1:2" ht="12.75">
      <c r="A38" s="9" t="str">
        <f>TGV!A54</f>
        <v>Oscar Pereiro</v>
      </c>
      <c r="B38" s="9">
        <f t="shared" si="1"/>
        <v>1</v>
      </c>
    </row>
    <row r="39" spans="1:2" ht="12.75">
      <c r="A39" s="9" t="str">
        <f>TGV!A55</f>
        <v>Carlos Sastre</v>
      </c>
      <c r="B39" s="9">
        <f t="shared" si="1"/>
        <v>1</v>
      </c>
    </row>
    <row r="40" spans="1:2" ht="12.75">
      <c r="A40" s="9" t="str">
        <f>TGV!A59</f>
        <v>Bjarne Riis</v>
      </c>
      <c r="B40" s="9">
        <f t="shared" si="1"/>
        <v>1</v>
      </c>
    </row>
    <row r="41" spans="1:2" ht="12.75">
      <c r="A41" s="9" t="str">
        <f>TGV!A60</f>
        <v>Jan Ullrich</v>
      </c>
      <c r="B41" s="9">
        <f t="shared" si="1"/>
        <v>2</v>
      </c>
    </row>
    <row r="42" spans="1:2" ht="12.75">
      <c r="A42" s="9" t="str">
        <f>TGV!A61</f>
        <v>Cadel Evans</v>
      </c>
      <c r="B42" s="9">
        <f t="shared" si="1"/>
        <v>1</v>
      </c>
    </row>
    <row r="43" spans="1:2" ht="12.75">
      <c r="A43" s="9" t="str">
        <f>TGV!A62</f>
        <v>Bradley Wiggins</v>
      </c>
      <c r="B43" s="9">
        <f t="shared" si="1"/>
        <v>1</v>
      </c>
    </row>
    <row r="44" spans="1:2" ht="12.75">
      <c r="A44" s="9" t="str">
        <f>TGV!A63</f>
        <v>altro</v>
      </c>
      <c r="B44" s="9">
        <f t="shared" si="1"/>
        <v>1</v>
      </c>
    </row>
    <row r="45" spans="1:2" ht="12.75">
      <c r="A45" s="9" t="str">
        <f>TGV!A64</f>
        <v>altro1</v>
      </c>
      <c r="B45" s="9">
        <f t="shared" si="1"/>
        <v>1</v>
      </c>
    </row>
    <row r="46" spans="1:2" ht="12.75">
      <c r="A46" s="9" t="str">
        <f>TGV!A65</f>
        <v>altro2</v>
      </c>
      <c r="B46" s="9">
        <f t="shared" si="1"/>
        <v>1</v>
      </c>
    </row>
    <row r="47" spans="1:2" ht="12.75">
      <c r="A47" s="9" t="str">
        <f>TGV!F3</f>
        <v>Alfredo Binda</v>
      </c>
      <c r="B47" s="9">
        <f t="shared" si="1"/>
        <v>1</v>
      </c>
    </row>
    <row r="48" spans="1:2" ht="12.75">
      <c r="A48" s="9" t="str">
        <f>TGV!F4</f>
        <v>Fausto Coppi</v>
      </c>
      <c r="B48" s="9">
        <f t="shared" si="1"/>
        <v>1</v>
      </c>
    </row>
    <row r="49" spans="1:2" ht="12.75">
      <c r="A49" s="9" t="str">
        <f>TGV!F6</f>
        <v>Giovanni Brunero</v>
      </c>
      <c r="B49" s="9">
        <f t="shared" si="1"/>
        <v>1</v>
      </c>
    </row>
    <row r="50" spans="1:2" ht="12.75">
      <c r="A50" s="9" t="str">
        <f>TGV!F7</f>
        <v>Gino Bartali</v>
      </c>
      <c r="B50" s="9">
        <f t="shared" si="1"/>
        <v>1</v>
      </c>
    </row>
    <row r="51" spans="1:2" ht="12.75">
      <c r="A51" s="9" t="str">
        <f>TGV!F8</f>
        <v>Fiorenzo Magni</v>
      </c>
      <c r="B51" s="9">
        <f t="shared" si="1"/>
        <v>1</v>
      </c>
    </row>
    <row r="52" spans="1:2" ht="12.75">
      <c r="A52" s="9" t="str">
        <f>TGV!F11</f>
        <v>Carlo Galetti</v>
      </c>
      <c r="B52" s="9">
        <f t="shared" si="1"/>
        <v>1</v>
      </c>
    </row>
    <row r="53" spans="1:2" ht="12.75">
      <c r="A53" s="9" t="str">
        <f>TGV!F12</f>
        <v>Costante Girardengo</v>
      </c>
      <c r="B53" s="9">
        <f t="shared" si="1"/>
        <v>1</v>
      </c>
    </row>
    <row r="54" spans="1:2" ht="12.75">
      <c r="A54" s="9" t="str">
        <f>TGV!F13</f>
        <v>Giovanni Valletti</v>
      </c>
      <c r="B54" s="9">
        <f t="shared" si="1"/>
        <v>1</v>
      </c>
    </row>
    <row r="55" spans="1:2" ht="12.75">
      <c r="A55" s="9" t="str">
        <f>TGV!F14</f>
        <v>Charly Gaul</v>
      </c>
      <c r="B55" s="9">
        <f t="shared" si="1"/>
        <v>1</v>
      </c>
    </row>
    <row r="56" spans="1:2" ht="12.75">
      <c r="A56" s="9" t="str">
        <f>TGV!F16</f>
        <v>Franco Balmamion</v>
      </c>
      <c r="B56" s="9">
        <f t="shared" si="1"/>
        <v>1</v>
      </c>
    </row>
    <row r="57" spans="1:2" ht="12.75">
      <c r="A57" s="9" t="str">
        <f>TGV!F17</f>
        <v>Giuseppe Saronni</v>
      </c>
      <c r="B57" s="9">
        <f t="shared" si="1"/>
        <v>1</v>
      </c>
    </row>
    <row r="58" spans="1:2" ht="12.75">
      <c r="A58" s="9" t="str">
        <f>TGV!F18</f>
        <v>Miguel Indurain</v>
      </c>
      <c r="B58" s="9">
        <f t="shared" si="1"/>
        <v>1</v>
      </c>
    </row>
    <row r="59" spans="1:2" ht="12.75">
      <c r="A59" s="9" t="str">
        <f>TGV!F19</f>
        <v>Ivan Gotti</v>
      </c>
      <c r="B59" s="9">
        <f t="shared" si="1"/>
        <v>1</v>
      </c>
    </row>
    <row r="60" spans="1:2" ht="12.75">
      <c r="A60" s="9" t="str">
        <f>TGV!F20</f>
        <v>Gilberto Simoni</v>
      </c>
      <c r="B60" s="9">
        <f t="shared" si="1"/>
        <v>1</v>
      </c>
    </row>
    <row r="61" spans="1:2" ht="12.75">
      <c r="A61" s="9" t="str">
        <f>TGV!F21</f>
        <v>Paolo Savoldelli</v>
      </c>
      <c r="B61" s="9">
        <f t="shared" si="1"/>
        <v>1</v>
      </c>
    </row>
    <row r="62" spans="1:2" ht="12.75">
      <c r="A62" s="9" t="str">
        <f>TGV!F22</f>
        <v>Ivan Basso</v>
      </c>
      <c r="B62" s="9">
        <f t="shared" si="1"/>
        <v>1</v>
      </c>
    </row>
    <row r="63" spans="1:2" ht="12.75">
      <c r="A63" s="9" t="str">
        <f>TGV!F24</f>
        <v>Luigi Ganna</v>
      </c>
      <c r="B63" s="9">
        <f t="shared" si="1"/>
        <v>1</v>
      </c>
    </row>
    <row r="64" spans="1:2" ht="12.75">
      <c r="A64" s="9" t="str">
        <f>TGV!F25</f>
        <v>Squadra Atala</v>
      </c>
      <c r="B64" s="9">
        <f t="shared" si="1"/>
        <v>1</v>
      </c>
    </row>
    <row r="65" spans="1:2" ht="12.75">
      <c r="A65" s="9" t="str">
        <f>TGV!F26</f>
        <v>Carlo Oriani</v>
      </c>
      <c r="B65" s="9">
        <f t="shared" si="1"/>
        <v>1</v>
      </c>
    </row>
    <row r="66" spans="1:2" ht="12.75">
      <c r="A66" s="9" t="str">
        <f>TGV!F27</f>
        <v>Alfonso Calzolari</v>
      </c>
      <c r="B66" s="9">
        <f t="shared" si="1"/>
        <v>1</v>
      </c>
    </row>
    <row r="67" spans="1:2" ht="12.75">
      <c r="A67" s="9" t="str">
        <f>TGV!F28</f>
        <v>Gaetano Belloni</v>
      </c>
      <c r="B67" s="9">
        <f t="shared" si="1"/>
        <v>1</v>
      </c>
    </row>
    <row r="68" spans="1:2" ht="12.75">
      <c r="A68" s="9" t="str">
        <f>TGV!F29</f>
        <v>Giuseppe Enrici</v>
      </c>
      <c r="B68" s="9">
        <f aca="true" t="shared" si="2" ref="B68:B99">COUNTIF($A:$A,A68)</f>
        <v>1</v>
      </c>
    </row>
    <row r="69" spans="1:2" ht="12.75">
      <c r="A69" s="9" t="str">
        <f>TGV!F30</f>
        <v>Luigi Marchisio</v>
      </c>
      <c r="B69" s="9">
        <f t="shared" si="2"/>
        <v>1</v>
      </c>
    </row>
    <row r="70" spans="1:2" ht="12.75">
      <c r="A70" s="9" t="str">
        <f>TGV!F31</f>
        <v>Francesco Camusso</v>
      </c>
      <c r="B70" s="9">
        <f t="shared" si="2"/>
        <v>1</v>
      </c>
    </row>
    <row r="71" spans="1:2" ht="12.75">
      <c r="A71" s="9" t="str">
        <f>TGV!F32</f>
        <v>Antonio Pesenti</v>
      </c>
      <c r="B71" s="9">
        <f t="shared" si="2"/>
        <v>1</v>
      </c>
    </row>
    <row r="72" spans="1:2" ht="12.75">
      <c r="A72" s="9" t="str">
        <f>TGV!F33</f>
        <v>Learco Guerra</v>
      </c>
      <c r="B72" s="9">
        <f t="shared" si="2"/>
        <v>1</v>
      </c>
    </row>
    <row r="73" spans="1:2" ht="12.75">
      <c r="A73" s="9" t="str">
        <f>TGV!F34</f>
        <v>Vasco Bergamaschi</v>
      </c>
      <c r="B73" s="9">
        <f t="shared" si="2"/>
        <v>1</v>
      </c>
    </row>
    <row r="74" spans="1:2" ht="12.75">
      <c r="A74" s="9" t="str">
        <f>TGV!F35</f>
        <v>Hugo Koblet</v>
      </c>
      <c r="B74" s="9">
        <f t="shared" si="2"/>
        <v>1</v>
      </c>
    </row>
    <row r="75" spans="1:2" ht="12.75">
      <c r="A75" s="9" t="str">
        <f>TGV!F36</f>
        <v>Carlo Clerici</v>
      </c>
      <c r="B75" s="9">
        <f t="shared" si="2"/>
        <v>1</v>
      </c>
    </row>
    <row r="76" spans="1:2" ht="12.75">
      <c r="A76" s="9" t="str">
        <f>TGV!F37</f>
        <v>Gastone Nencini</v>
      </c>
      <c r="B76" s="9">
        <f t="shared" si="2"/>
        <v>1</v>
      </c>
    </row>
    <row r="77" spans="1:2" ht="12.75">
      <c r="A77" s="9" t="str">
        <f>TGV!F38</f>
        <v>Ercole Baldini</v>
      </c>
      <c r="B77" s="9">
        <f t="shared" si="2"/>
        <v>1</v>
      </c>
    </row>
    <row r="78" spans="1:2" ht="12.75">
      <c r="A78" s="9" t="str">
        <f>TGV!F39</f>
        <v>Arnaldo Pambianco</v>
      </c>
      <c r="B78" s="9">
        <f t="shared" si="2"/>
        <v>1</v>
      </c>
    </row>
    <row r="79" spans="1:2" ht="12.75">
      <c r="A79" s="9" t="str">
        <f>TGV!F40</f>
        <v>Vittorio Adorni</v>
      </c>
      <c r="B79" s="9">
        <f t="shared" si="2"/>
        <v>1</v>
      </c>
    </row>
    <row r="80" spans="1:2" ht="12.75">
      <c r="A80" s="9" t="str">
        <f>TGV!F41</f>
        <v>Gianni Motta</v>
      </c>
      <c r="B80" s="9">
        <f t="shared" si="2"/>
        <v>1</v>
      </c>
    </row>
    <row r="81" spans="1:2" ht="12.75">
      <c r="A81" s="9" t="str">
        <f>TGV!F42</f>
        <v>Gosta Petterson</v>
      </c>
      <c r="B81" s="9">
        <f t="shared" si="2"/>
        <v>1</v>
      </c>
    </row>
    <row r="82" spans="1:2" ht="12.75">
      <c r="A82" s="9" t="str">
        <f>TGV!F43</f>
        <v>Fausto Bertoglio</v>
      </c>
      <c r="B82" s="9">
        <f t="shared" si="2"/>
        <v>1</v>
      </c>
    </row>
    <row r="83" spans="1:2" ht="12.75">
      <c r="A83" s="9" t="str">
        <f>TGV!F44</f>
        <v>Michel Pollentier</v>
      </c>
      <c r="B83" s="9">
        <f t="shared" si="2"/>
        <v>1</v>
      </c>
    </row>
    <row r="84" spans="1:2" ht="12.75">
      <c r="A84" s="9" t="str">
        <f>TGV!F45</f>
        <v>Johan De Muynck</v>
      </c>
      <c r="B84" s="9">
        <f t="shared" si="2"/>
        <v>1</v>
      </c>
    </row>
    <row r="85" spans="1:2" ht="12.75">
      <c r="A85" s="9" t="str">
        <f>TGV!F47</f>
        <v>Francesco Moser</v>
      </c>
      <c r="B85" s="9">
        <f t="shared" si="2"/>
        <v>1</v>
      </c>
    </row>
    <row r="86" spans="1:2" ht="12.75">
      <c r="A86" s="9" t="str">
        <f>TGV!F48</f>
        <v>Roberto Visentin</v>
      </c>
      <c r="B86" s="9">
        <f t="shared" si="2"/>
        <v>1</v>
      </c>
    </row>
    <row r="87" spans="1:2" ht="12.75">
      <c r="A87" s="9" t="str">
        <f>TGV!F49</f>
        <v>Stephen Roche</v>
      </c>
      <c r="B87" s="9">
        <f t="shared" si="2"/>
        <v>1</v>
      </c>
    </row>
    <row r="88" spans="1:2" ht="12.75">
      <c r="A88" s="9" t="str">
        <f>TGV!F50</f>
        <v>Andrew Hampsten</v>
      </c>
      <c r="B88" s="9">
        <f t="shared" si="2"/>
        <v>1</v>
      </c>
    </row>
    <row r="89" spans="1:2" ht="12.75">
      <c r="A89" s="9" t="str">
        <f>TGV!F51</f>
        <v>Laurent Fignon</v>
      </c>
      <c r="B89" s="9">
        <f t="shared" si="2"/>
        <v>1</v>
      </c>
    </row>
    <row r="90" spans="1:2" ht="12.75">
      <c r="A90" s="9" t="str">
        <f>TGV!F52</f>
        <v>Gianni Bugno</v>
      </c>
      <c r="B90" s="9">
        <f t="shared" si="2"/>
        <v>1</v>
      </c>
    </row>
    <row r="91" spans="1:2" ht="12.75">
      <c r="A91" s="9" t="str">
        <f>TGV!F53</f>
        <v>Franco Chioccioli</v>
      </c>
      <c r="B91" s="9">
        <f t="shared" si="2"/>
        <v>1</v>
      </c>
    </row>
    <row r="92" spans="1:2" ht="12.75">
      <c r="A92" s="9" t="str">
        <f>TGV!F54</f>
        <v>Eugeni Berzin</v>
      </c>
      <c r="B92" s="9">
        <f t="shared" si="2"/>
        <v>1</v>
      </c>
    </row>
    <row r="93" spans="1:2" ht="12.75">
      <c r="A93" s="9" t="str">
        <f>TGV!F56</f>
        <v>Pavel Tonkov</v>
      </c>
      <c r="B93" s="9">
        <f t="shared" si="2"/>
        <v>1</v>
      </c>
    </row>
    <row r="94" spans="1:2" ht="12.75">
      <c r="A94" s="9" t="str">
        <f>TGV!F57</f>
        <v>Marco Pantani</v>
      </c>
      <c r="B94" s="9">
        <f t="shared" si="2"/>
        <v>1</v>
      </c>
    </row>
    <row r="95" spans="1:2" ht="12.75">
      <c r="A95" s="9" t="str">
        <f>TGV!F58</f>
        <v>Stefano Garzelli</v>
      </c>
      <c r="B95" s="9">
        <f t="shared" si="2"/>
        <v>1</v>
      </c>
    </row>
    <row r="96" spans="1:2" ht="12.75">
      <c r="A96" s="9" t="str">
        <f>TGV!F59</f>
        <v>Damiano Cunego</v>
      </c>
      <c r="B96" s="9">
        <f t="shared" si="2"/>
        <v>1</v>
      </c>
    </row>
    <row r="97" spans="1:2" ht="12.75">
      <c r="A97" s="9" t="str">
        <f>TGV!F60</f>
        <v>Danilo Di Luca</v>
      </c>
      <c r="B97" s="9">
        <f t="shared" si="2"/>
        <v>1</v>
      </c>
    </row>
    <row r="98" spans="1:2" ht="12.75">
      <c r="A98" s="9" t="str">
        <f>TGV!F62</f>
        <v>Michele Scarponi</v>
      </c>
      <c r="B98" s="9">
        <f t="shared" si="2"/>
        <v>1</v>
      </c>
    </row>
    <row r="99" spans="1:2" ht="12.75">
      <c r="A99" s="9" t="str">
        <f>TGV!F63</f>
        <v>Ryder Hesjedal</v>
      </c>
      <c r="B99" s="9">
        <f t="shared" si="2"/>
        <v>1</v>
      </c>
    </row>
    <row r="100" spans="1:2" ht="12.75">
      <c r="A100" s="9" t="str">
        <f>TGV!F65</f>
        <v>Nairo Quintana</v>
      </c>
      <c r="B100" s="9">
        <f aca="true" t="shared" si="3" ref="B100:B131">COUNTIF($A:$A,A100)</f>
        <v>2</v>
      </c>
    </row>
    <row r="101" spans="1:2" ht="12.75">
      <c r="A101" s="9" t="str">
        <f>TGV!K3</f>
        <v>Roberto Heras</v>
      </c>
      <c r="B101" s="9">
        <f t="shared" si="3"/>
        <v>1</v>
      </c>
    </row>
    <row r="102" spans="1:2" ht="12.75">
      <c r="A102" s="9" t="str">
        <f>TGV!K4</f>
        <v>Alberto Contador</v>
      </c>
      <c r="B102" s="9">
        <f t="shared" si="3"/>
        <v>1</v>
      </c>
    </row>
    <row r="103" spans="1:2" ht="12.75">
      <c r="A103" s="9" t="str">
        <f>TGV!K5</f>
        <v>Tony Rominger</v>
      </c>
      <c r="B103" s="9">
        <f t="shared" si="3"/>
        <v>1</v>
      </c>
    </row>
    <row r="104" spans="1:2" ht="12.75">
      <c r="A104" s="9" t="str">
        <f>TGV!K6</f>
        <v>Julian Berrendero</v>
      </c>
      <c r="B104" s="9">
        <f t="shared" si="3"/>
        <v>1</v>
      </c>
    </row>
    <row r="105" spans="1:2" ht="12.75">
      <c r="A105" s="9" t="str">
        <f>TGV!K7</f>
        <v>Josè Manuel Fuente</v>
      </c>
      <c r="B105" s="9">
        <f t="shared" si="3"/>
        <v>1</v>
      </c>
    </row>
    <row r="106" spans="1:2" ht="12.75">
      <c r="A106" s="9" t="str">
        <f>TGV!K8</f>
        <v>Pedro Delgado</v>
      </c>
      <c r="B106" s="9">
        <f t="shared" si="3"/>
        <v>1</v>
      </c>
    </row>
    <row r="107" spans="1:2" ht="12.75">
      <c r="A107" s="9" t="str">
        <f>TGV!K9</f>
        <v>Bernard Hinault</v>
      </c>
      <c r="B107" s="9">
        <f t="shared" si="3"/>
        <v>1</v>
      </c>
    </row>
    <row r="108" spans="1:2" ht="12.75">
      <c r="A108" s="9" t="str">
        <f>TGV!K10</f>
        <v>Gustaaf Deloor</v>
      </c>
      <c r="B108" s="9">
        <f t="shared" si="3"/>
        <v>1</v>
      </c>
    </row>
    <row r="109" spans="1:2" ht="12.75">
      <c r="A109" s="9" t="str">
        <f>TGV!K11</f>
        <v>Alex Zulle</v>
      </c>
      <c r="B109" s="9">
        <f t="shared" si="3"/>
        <v>1</v>
      </c>
    </row>
    <row r="110" spans="1:2" ht="12.75">
      <c r="A110" s="9" t="str">
        <f>TGV!K12</f>
        <v>Denis Menchov</v>
      </c>
      <c r="B110" s="9">
        <f t="shared" si="3"/>
        <v>1</v>
      </c>
    </row>
    <row r="111" spans="1:2" ht="12.75">
      <c r="A111" s="9" t="str">
        <f>TGV!K13</f>
        <v>Delio Rodriguez</v>
      </c>
      <c r="B111" s="9">
        <f t="shared" si="3"/>
        <v>1</v>
      </c>
    </row>
    <row r="112" spans="1:2" ht="12.75">
      <c r="A112" s="9" t="str">
        <f>TGV!K14</f>
        <v>Dalmacio Langarica</v>
      </c>
      <c r="B112" s="9">
        <f t="shared" si="3"/>
        <v>1</v>
      </c>
    </row>
    <row r="113" spans="1:2" ht="12.75">
      <c r="A113" s="9" t="str">
        <f>TGV!K15</f>
        <v>Bernardo Ruiz</v>
      </c>
      <c r="B113" s="9">
        <f t="shared" si="3"/>
        <v>1</v>
      </c>
    </row>
    <row r="114" spans="1:2" ht="12.75">
      <c r="A114" s="9" t="str">
        <f>TGV!K16</f>
        <v>Emilio Rodriguez</v>
      </c>
      <c r="B114" s="9">
        <f t="shared" si="3"/>
        <v>1</v>
      </c>
    </row>
    <row r="115" spans="1:2" ht="12.75">
      <c r="A115" s="9" t="str">
        <f>TGV!K17</f>
        <v>Jesus Lorono</v>
      </c>
      <c r="B115" s="9">
        <f t="shared" si="3"/>
        <v>1</v>
      </c>
    </row>
    <row r="116" spans="1:2" ht="12.75">
      <c r="A116" s="9" t="str">
        <f>TGV!K18</f>
        <v>Antonio Suarez</v>
      </c>
      <c r="B116" s="9">
        <f t="shared" si="3"/>
        <v>1</v>
      </c>
    </row>
    <row r="117" spans="1:2" ht="12.75">
      <c r="A117" s="9" t="str">
        <f>TGV!K19</f>
        <v>Angelico Soler</v>
      </c>
      <c r="B117" s="9">
        <f t="shared" si="3"/>
        <v>1</v>
      </c>
    </row>
    <row r="118" spans="1:2" ht="12.75">
      <c r="A118" s="9" t="str">
        <f>TGV!K20</f>
        <v>Francisco Gabica</v>
      </c>
      <c r="B118" s="9">
        <f t="shared" si="3"/>
        <v>1</v>
      </c>
    </row>
    <row r="119" spans="1:2" ht="12.75">
      <c r="A119" s="9" t="str">
        <f>TGV!K21</f>
        <v>Jan Janssen</v>
      </c>
      <c r="B119" s="9">
        <f t="shared" si="3"/>
        <v>1</v>
      </c>
    </row>
    <row r="120" spans="1:2" ht="12.75">
      <c r="A120" s="9" t="str">
        <f>TGV!K22</f>
        <v>Luis Ocana</v>
      </c>
      <c r="B120" s="9">
        <f t="shared" si="3"/>
        <v>1</v>
      </c>
    </row>
    <row r="121" spans="1:2" ht="12.75">
      <c r="A121" s="9" t="str">
        <f>TGV!K23</f>
        <v>Agustin Tamames</v>
      </c>
      <c r="B121" s="9">
        <f t="shared" si="3"/>
        <v>1</v>
      </c>
    </row>
    <row r="122" spans="1:2" ht="12.75">
      <c r="A122" s="9" t="str">
        <f>TGV!K24</f>
        <v>Josè Pesarrodona</v>
      </c>
      <c r="B122" s="9">
        <f t="shared" si="3"/>
        <v>1</v>
      </c>
    </row>
    <row r="123" spans="1:2" ht="12.75">
      <c r="A123" s="9" t="str">
        <f>TGV!K25</f>
        <v>Joop Zoetemelk</v>
      </c>
      <c r="B123" s="9">
        <f t="shared" si="3"/>
        <v>1</v>
      </c>
    </row>
    <row r="124" spans="1:2" ht="12.75">
      <c r="A124" s="9" t="str">
        <f>TGV!K26</f>
        <v>Faustino Ruperez</v>
      </c>
      <c r="B124" s="9">
        <f t="shared" si="3"/>
        <v>1</v>
      </c>
    </row>
    <row r="125" spans="1:2" ht="12.75">
      <c r="A125" s="9" t="str">
        <f>TGV!K27</f>
        <v>Marino Lejarreta</v>
      </c>
      <c r="B125" s="9">
        <f t="shared" si="3"/>
        <v>1</v>
      </c>
    </row>
    <row r="126" spans="1:2" ht="12.75">
      <c r="A126" s="9" t="str">
        <f>TGV!K28</f>
        <v>Alvaro Pino</v>
      </c>
      <c r="B126" s="9">
        <f t="shared" si="3"/>
        <v>1</v>
      </c>
    </row>
    <row r="127" spans="1:2" ht="12.75">
      <c r="A127" s="9" t="str">
        <f>TGV!K29</f>
        <v>Luis Herrera</v>
      </c>
      <c r="B127" s="9">
        <f t="shared" si="3"/>
        <v>1</v>
      </c>
    </row>
    <row r="128" spans="1:2" ht="12.75">
      <c r="A128" s="9" t="str">
        <f>TGV!K30</f>
        <v>Sean Kell</v>
      </c>
      <c r="B128" s="9">
        <f t="shared" si="3"/>
        <v>1</v>
      </c>
    </row>
    <row r="129" spans="1:2" ht="12.75">
      <c r="A129" s="9" t="str">
        <f>TGV!K31</f>
        <v>Melchor Mauri</v>
      </c>
      <c r="B129" s="9">
        <f t="shared" si="3"/>
        <v>1</v>
      </c>
    </row>
    <row r="130" spans="1:2" ht="12.75">
      <c r="A130" s="9" t="str">
        <f>TGV!K32</f>
        <v>Abraham Olano</v>
      </c>
      <c r="B130" s="9">
        <f t="shared" si="3"/>
        <v>1</v>
      </c>
    </row>
    <row r="131" spans="1:2" ht="12.75">
      <c r="A131" s="9" t="str">
        <f>TGV!K33</f>
        <v>Angel Casero</v>
      </c>
      <c r="B131" s="9">
        <f t="shared" si="3"/>
        <v>1</v>
      </c>
    </row>
    <row r="132" spans="1:2" ht="12.75">
      <c r="A132" s="9" t="str">
        <f>TGV!K34</f>
        <v>Aitor Gonzalez</v>
      </c>
      <c r="B132" s="9">
        <f aca="true" t="shared" si="4" ref="B132:B163">COUNTIF($A:$A,A132)</f>
        <v>1</v>
      </c>
    </row>
    <row r="133" spans="1:2" ht="12.75">
      <c r="A133" s="9" t="str">
        <f>TGV!K35</f>
        <v>Alejandro Valverde</v>
      </c>
      <c r="B133" s="9">
        <f t="shared" si="4"/>
        <v>1</v>
      </c>
    </row>
    <row r="134" spans="1:2" ht="12.75">
      <c r="A134" s="9" t="str">
        <f>TGV!K36</f>
        <v>Juan Josè Cobo</v>
      </c>
      <c r="B134" s="9">
        <f t="shared" si="4"/>
        <v>1</v>
      </c>
    </row>
    <row r="135" spans="1:2" ht="12.75">
      <c r="A135" s="9" t="str">
        <f>TGV!K37</f>
        <v>Jean Dotto</v>
      </c>
      <c r="B135" s="9">
        <f t="shared" si="4"/>
        <v>1</v>
      </c>
    </row>
    <row r="136" spans="1:2" ht="12.75">
      <c r="A136" s="9" t="str">
        <f>TGV!K38</f>
        <v>Jean Stablinski</v>
      </c>
      <c r="B136" s="9">
        <f t="shared" si="4"/>
        <v>1</v>
      </c>
    </row>
    <row r="137" spans="1:2" ht="12.75">
      <c r="A137" s="9" t="str">
        <f>TGV!K39</f>
        <v>Jacques Anquetil</v>
      </c>
      <c r="B137" s="9">
        <f t="shared" si="4"/>
        <v>1</v>
      </c>
    </row>
    <row r="138" spans="1:2" ht="12.75">
      <c r="A138" s="9" t="str">
        <f>TGV!K40</f>
        <v>Raymond Poulidor</v>
      </c>
      <c r="B138" s="9">
        <f t="shared" si="4"/>
        <v>1</v>
      </c>
    </row>
    <row r="139" spans="1:2" ht="12.75">
      <c r="A139" s="9" t="str">
        <f>TGV!K41</f>
        <v>Roger Pingeon</v>
      </c>
      <c r="B139" s="9">
        <f t="shared" si="4"/>
        <v>1</v>
      </c>
    </row>
    <row r="140" spans="1:2" ht="12.75">
      <c r="A140" s="9" t="str">
        <f>TGV!K42</f>
        <v>Eric Caritoux</v>
      </c>
      <c r="B140" s="9">
        <f t="shared" si="4"/>
        <v>1</v>
      </c>
    </row>
    <row r="141" spans="1:2" ht="12.75">
      <c r="A141" s="9" t="str">
        <f>TGV!K43</f>
        <v>Laurent Jalabert</v>
      </c>
      <c r="B141" s="9">
        <f t="shared" si="4"/>
        <v>1</v>
      </c>
    </row>
    <row r="142" spans="1:2" ht="12.75">
      <c r="A142" s="9" t="str">
        <f>TGV!K44</f>
        <v>Edouard Van Dyck</v>
      </c>
      <c r="B142" s="9">
        <f t="shared" si="4"/>
        <v>1</v>
      </c>
    </row>
    <row r="143" spans="1:2" ht="12.75">
      <c r="A143" s="9" t="str">
        <f>TGV!K45</f>
        <v>Franz De Mulder</v>
      </c>
      <c r="B143" s="9">
        <f t="shared" si="4"/>
        <v>1</v>
      </c>
    </row>
    <row r="144" spans="1:2" ht="12.75">
      <c r="A144" s="9" t="str">
        <f>TGV!K46</f>
        <v>Eddy Merckx</v>
      </c>
      <c r="B144" s="9">
        <f t="shared" si="4"/>
        <v>1</v>
      </c>
    </row>
    <row r="145" spans="1:2" ht="12.75">
      <c r="A145" s="9" t="str">
        <f>TGV!K47</f>
        <v>Ferdinand Bracke</v>
      </c>
      <c r="B145" s="9">
        <f t="shared" si="4"/>
        <v>1</v>
      </c>
    </row>
    <row r="146" spans="1:2" ht="12.75">
      <c r="A146" s="9" t="str">
        <f>TGV!K48</f>
        <v>Freddy maertens</v>
      </c>
      <c r="B146" s="9">
        <f t="shared" si="4"/>
        <v>1</v>
      </c>
    </row>
    <row r="147" spans="1:2" ht="12.75">
      <c r="A147" s="9" t="str">
        <f>TGV!K49</f>
        <v>Angelo Conterno</v>
      </c>
      <c r="B147" s="9">
        <f t="shared" si="4"/>
        <v>1</v>
      </c>
    </row>
    <row r="148" spans="1:2" ht="12.75">
      <c r="A148" s="9" t="str">
        <f>TGV!K50</f>
        <v>Felice Gimondi</v>
      </c>
      <c r="B148" s="9">
        <f t="shared" si="4"/>
        <v>1</v>
      </c>
    </row>
    <row r="149" spans="1:2" ht="12.75">
      <c r="A149" s="9" t="str">
        <f>TGV!K51</f>
        <v>Giovanni Battaglin</v>
      </c>
      <c r="B149" s="9">
        <f t="shared" si="4"/>
        <v>1</v>
      </c>
    </row>
    <row r="150" spans="1:2" ht="12.75">
      <c r="A150" s="9" t="str">
        <f>TGV!K52</f>
        <v>Marco Giovannetti</v>
      </c>
      <c r="B150" s="9">
        <f t="shared" si="4"/>
        <v>1</v>
      </c>
    </row>
    <row r="151" spans="1:2" ht="12.75">
      <c r="A151" s="9" t="str">
        <f>TGV!K53</f>
        <v>Alexander Vinokourov</v>
      </c>
      <c r="B151" s="9">
        <f t="shared" si="4"/>
        <v>1</v>
      </c>
    </row>
    <row r="152" spans="1:2" ht="12.75">
      <c r="A152" s="9" t="str">
        <f>TGV!K54</f>
        <v>Vincenzo Nibali</v>
      </c>
      <c r="B152" s="9">
        <f t="shared" si="4"/>
        <v>1</v>
      </c>
    </row>
    <row r="153" spans="1:2" ht="12.75">
      <c r="A153" s="9" t="str">
        <f>TGV!K55</f>
        <v>Chris Orner</v>
      </c>
      <c r="B153" s="9">
        <f t="shared" si="4"/>
        <v>1</v>
      </c>
    </row>
    <row r="154" spans="1:2" ht="12.75">
      <c r="A154" s="9" t="str">
        <f>TGV!K56</f>
        <v>Fabio Aru</v>
      </c>
      <c r="B154" s="9">
        <f t="shared" si="4"/>
        <v>1</v>
      </c>
    </row>
    <row r="155" spans="1:2" ht="12.75">
      <c r="A155" s="9" t="str">
        <f>TGV!K57</f>
        <v>Jan Ullrich</v>
      </c>
      <c r="B155" s="9">
        <f t="shared" si="4"/>
        <v>2</v>
      </c>
    </row>
    <row r="156" spans="1:2" ht="12.75">
      <c r="A156" s="9" t="str">
        <f>TGV!K58</f>
        <v>Nairo Quintana</v>
      </c>
      <c r="B156" s="9">
        <f t="shared" si="4"/>
        <v>2</v>
      </c>
    </row>
    <row r="157" spans="1:2" ht="12.75">
      <c r="A157" s="9" t="str">
        <f>TGV!K59</f>
        <v>bb</v>
      </c>
      <c r="B157" s="9">
        <f t="shared" si="4"/>
        <v>1</v>
      </c>
    </row>
    <row r="158" spans="1:2" ht="12.75">
      <c r="A158" s="9" t="str">
        <f>TGV!K60</f>
        <v>cc</v>
      </c>
      <c r="B158" s="9">
        <f t="shared" si="4"/>
        <v>1</v>
      </c>
    </row>
    <row r="159" spans="1:2" ht="12.75">
      <c r="A159" s="9" t="str">
        <f>TGV!K61</f>
        <v>dd</v>
      </c>
      <c r="B159" s="9">
        <f t="shared" si="4"/>
        <v>1</v>
      </c>
    </row>
    <row r="160" spans="1:2" ht="12.75">
      <c r="A160" s="9" t="str">
        <f>TGV!K62</f>
        <v>ee</v>
      </c>
      <c r="B160" s="9">
        <f t="shared" si="4"/>
        <v>1</v>
      </c>
    </row>
    <row r="161" spans="1:2" ht="12.75">
      <c r="A161" s="9" t="str">
        <f>TGV!K63</f>
        <v>ff</v>
      </c>
      <c r="B161" s="9">
        <f t="shared" si="4"/>
        <v>1</v>
      </c>
    </row>
    <row r="162" spans="1:2" ht="12.75">
      <c r="A162" s="9" t="str">
        <f>TGV!K64</f>
        <v>gg</v>
      </c>
      <c r="B162" s="9">
        <f t="shared" si="4"/>
        <v>1</v>
      </c>
    </row>
    <row r="163" spans="1:2" ht="12.75">
      <c r="A163" s="9" t="str">
        <f>TGV!K65</f>
        <v>hh</v>
      </c>
      <c r="B163" s="9">
        <f t="shared" si="4"/>
        <v>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0"/>
  <sheetViews>
    <sheetView workbookViewId="0" topLeftCell="A1">
      <selection activeCell="A1" sqref="A1:D1"/>
    </sheetView>
  </sheetViews>
  <sheetFormatPr defaultColWidth="9.140625" defaultRowHeight="12.75"/>
  <cols>
    <col min="1" max="1" width="9.140625" style="13" customWidth="1"/>
    <col min="2" max="2" width="18.7109375" style="13" bestFit="1" customWidth="1"/>
    <col min="3" max="4" width="5.421875" style="13" customWidth="1"/>
    <col min="5" max="5" width="2.00390625" style="13" customWidth="1"/>
    <col min="6" max="6" width="9.140625" style="13" customWidth="1"/>
    <col min="7" max="7" width="20.8515625" style="13" customWidth="1"/>
    <col min="8" max="8" width="9.140625" style="13" customWidth="1"/>
    <col min="9" max="9" width="6.00390625" style="13" customWidth="1"/>
    <col min="10" max="10" width="1.7109375" style="13" customWidth="1"/>
    <col min="11" max="11" width="9.140625" style="13" customWidth="1"/>
    <col min="12" max="12" width="18.7109375" style="13" customWidth="1"/>
    <col min="13" max="16384" width="9.140625" style="13" customWidth="1"/>
  </cols>
  <sheetData>
    <row r="1" spans="1:15" ht="12.75">
      <c r="A1" s="110" t="s">
        <v>269</v>
      </c>
      <c r="B1" s="110"/>
      <c r="C1" s="111"/>
      <c r="D1" s="111"/>
      <c r="E1" s="12"/>
      <c r="F1" s="110" t="s">
        <v>273</v>
      </c>
      <c r="G1" s="110"/>
      <c r="H1" s="110"/>
      <c r="I1" s="110"/>
      <c r="J1" s="30"/>
      <c r="K1" s="110" t="s">
        <v>295</v>
      </c>
      <c r="L1" s="110"/>
      <c r="M1" s="110"/>
      <c r="N1" s="110"/>
      <c r="O1" s="109" t="s">
        <v>95</v>
      </c>
    </row>
    <row r="2" spans="1:15" ht="12.75" customHeight="1">
      <c r="A2" s="20" t="s">
        <v>257</v>
      </c>
      <c r="B2" s="20" t="s">
        <v>259</v>
      </c>
      <c r="C2" s="26" t="s">
        <v>99</v>
      </c>
      <c r="D2" s="29" t="s">
        <v>293</v>
      </c>
      <c r="E2" s="28"/>
      <c r="F2" s="26" t="s">
        <v>291</v>
      </c>
      <c r="G2" s="26" t="s">
        <v>292</v>
      </c>
      <c r="H2" s="26" t="s">
        <v>99</v>
      </c>
      <c r="I2" s="29" t="s">
        <v>293</v>
      </c>
      <c r="J2" s="14"/>
      <c r="K2" s="26" t="s">
        <v>291</v>
      </c>
      <c r="L2" s="26" t="s">
        <v>292</v>
      </c>
      <c r="M2" s="26" t="s">
        <v>99</v>
      </c>
      <c r="N2" s="29" t="s">
        <v>293</v>
      </c>
      <c r="O2" s="109"/>
    </row>
    <row r="3" spans="1:15" ht="12" customHeight="1">
      <c r="A3" s="16">
        <v>1903</v>
      </c>
      <c r="B3" s="16" t="s">
        <v>0</v>
      </c>
      <c r="C3" s="26">
        <v>1</v>
      </c>
      <c r="D3" s="26">
        <v>1</v>
      </c>
      <c r="E3" s="27"/>
      <c r="F3" s="26"/>
      <c r="G3" s="26">
        <v>0</v>
      </c>
      <c r="H3" s="26"/>
      <c r="I3" s="26"/>
      <c r="K3" s="26"/>
      <c r="L3" s="26">
        <v>0</v>
      </c>
      <c r="M3" s="26"/>
      <c r="N3" s="26"/>
      <c r="O3" s="26"/>
    </row>
    <row r="4" spans="1:15" ht="13.5" customHeight="1">
      <c r="A4" s="16">
        <v>1904</v>
      </c>
      <c r="B4" s="16" t="s">
        <v>1</v>
      </c>
      <c r="C4" s="26">
        <v>1</v>
      </c>
      <c r="D4" s="26">
        <v>1</v>
      </c>
      <c r="E4" s="27"/>
      <c r="F4" s="26"/>
      <c r="G4" s="26">
        <v>0</v>
      </c>
      <c r="H4" s="26"/>
      <c r="I4" s="26"/>
      <c r="K4" s="26"/>
      <c r="L4" s="26">
        <v>0</v>
      </c>
      <c r="M4" s="26"/>
      <c r="N4" s="26"/>
      <c r="O4" s="26"/>
    </row>
    <row r="5" spans="1:15" ht="13.5" customHeight="1">
      <c r="A5" s="16">
        <v>1905</v>
      </c>
      <c r="B5" s="16" t="s">
        <v>2</v>
      </c>
      <c r="C5" s="26">
        <v>1</v>
      </c>
      <c r="D5" s="26">
        <v>1</v>
      </c>
      <c r="E5" s="27"/>
      <c r="F5" s="26"/>
      <c r="G5" s="26">
        <v>0</v>
      </c>
      <c r="H5" s="26"/>
      <c r="I5" s="26"/>
      <c r="K5" s="26"/>
      <c r="L5" s="26">
        <v>0</v>
      </c>
      <c r="M5" s="26"/>
      <c r="N5" s="26"/>
      <c r="O5" s="26"/>
    </row>
    <row r="6" spans="1:15" ht="13.5" customHeight="1">
      <c r="A6" s="38">
        <v>1906</v>
      </c>
      <c r="B6" s="38" t="s">
        <v>260</v>
      </c>
      <c r="C6" s="36">
        <v>1</v>
      </c>
      <c r="D6" s="36">
        <v>1</v>
      </c>
      <c r="E6" s="27"/>
      <c r="F6" s="26"/>
      <c r="G6" s="26">
        <v>0</v>
      </c>
      <c r="H6" s="26"/>
      <c r="I6" s="26"/>
      <c r="K6" s="26"/>
      <c r="L6" s="26">
        <v>0</v>
      </c>
      <c r="M6" s="26"/>
      <c r="N6" s="26"/>
      <c r="O6" s="26"/>
    </row>
    <row r="7" spans="1:15" ht="13.5" customHeight="1">
      <c r="A7" s="16">
        <v>1907</v>
      </c>
      <c r="B7" s="16" t="s">
        <v>3</v>
      </c>
      <c r="C7" s="26">
        <v>1</v>
      </c>
      <c r="D7" s="29">
        <v>2</v>
      </c>
      <c r="E7" s="27"/>
      <c r="F7" s="26"/>
      <c r="G7" s="26">
        <v>0</v>
      </c>
      <c r="H7" s="26"/>
      <c r="I7" s="26"/>
      <c r="K7" s="26"/>
      <c r="L7" s="26">
        <v>0</v>
      </c>
      <c r="M7" s="26"/>
      <c r="N7" s="26"/>
      <c r="O7" s="26"/>
    </row>
    <row r="8" spans="1:15" ht="13.5" customHeight="1">
      <c r="A8" s="16">
        <v>1908</v>
      </c>
      <c r="B8" s="16" t="s">
        <v>3</v>
      </c>
      <c r="C8" s="26">
        <v>1</v>
      </c>
      <c r="D8" s="26">
        <v>0</v>
      </c>
      <c r="E8" s="27"/>
      <c r="F8" s="26"/>
      <c r="G8" s="26">
        <v>0</v>
      </c>
      <c r="H8" s="26"/>
      <c r="I8" s="26"/>
      <c r="K8" s="26"/>
      <c r="L8" s="26">
        <v>0</v>
      </c>
      <c r="M8" s="26"/>
      <c r="N8" s="26"/>
      <c r="O8" s="26"/>
    </row>
    <row r="9" spans="1:15" ht="13.5" customHeight="1">
      <c r="A9" s="39">
        <v>1909</v>
      </c>
      <c r="B9" s="39" t="s">
        <v>261</v>
      </c>
      <c r="C9" s="37">
        <v>1</v>
      </c>
      <c r="D9" s="37">
        <v>1</v>
      </c>
      <c r="E9" s="27"/>
      <c r="F9" s="16">
        <v>1909</v>
      </c>
      <c r="G9" s="26" t="str">
        <f>giro!C3</f>
        <v>Luigi Ganna</v>
      </c>
      <c r="H9" s="26">
        <v>1</v>
      </c>
      <c r="I9" s="26">
        <v>1</v>
      </c>
      <c r="K9" s="26"/>
      <c r="L9" s="26">
        <v>0</v>
      </c>
      <c r="M9" s="26"/>
      <c r="N9" s="26"/>
      <c r="O9" s="26"/>
    </row>
    <row r="10" spans="1:15" ht="13.5" customHeight="1">
      <c r="A10" s="16">
        <v>1910</v>
      </c>
      <c r="B10" s="16" t="s">
        <v>4</v>
      </c>
      <c r="C10" s="26">
        <v>1</v>
      </c>
      <c r="D10" s="26">
        <v>1</v>
      </c>
      <c r="E10" s="27"/>
      <c r="F10" s="16">
        <v>1910</v>
      </c>
      <c r="G10" s="26" t="str">
        <f>giro!C4</f>
        <v>Carlo Galetti</v>
      </c>
      <c r="H10" s="29">
        <v>2</v>
      </c>
      <c r="I10" s="26">
        <v>2</v>
      </c>
      <c r="K10" s="26"/>
      <c r="L10" s="26">
        <v>0</v>
      </c>
      <c r="M10" s="26"/>
      <c r="N10" s="26"/>
      <c r="O10" s="26"/>
    </row>
    <row r="11" spans="1:15" ht="13.5" customHeight="1">
      <c r="A11" s="16">
        <v>1911</v>
      </c>
      <c r="B11" s="16" t="s">
        <v>5</v>
      </c>
      <c r="C11" s="26">
        <v>1</v>
      </c>
      <c r="D11" s="26">
        <v>1</v>
      </c>
      <c r="E11" s="27"/>
      <c r="F11" s="16">
        <v>1911</v>
      </c>
      <c r="G11" s="26" t="str">
        <f>giro!C5</f>
        <v>Carlo Galetti</v>
      </c>
      <c r="H11" s="26">
        <v>0</v>
      </c>
      <c r="I11" s="26">
        <v>0</v>
      </c>
      <c r="K11" s="26"/>
      <c r="L11" s="26">
        <v>0</v>
      </c>
      <c r="M11" s="26"/>
      <c r="N11" s="26"/>
      <c r="O11" s="26"/>
    </row>
    <row r="12" spans="1:15" ht="13.5" customHeight="1">
      <c r="A12" s="16">
        <v>1912</v>
      </c>
      <c r="B12" s="16" t="s">
        <v>6</v>
      </c>
      <c r="C12" s="26">
        <v>1</v>
      </c>
      <c r="D12" s="26">
        <v>1</v>
      </c>
      <c r="E12" s="27"/>
      <c r="F12" s="16">
        <v>1912</v>
      </c>
      <c r="G12" s="26" t="str">
        <f>giro!C6</f>
        <v>ATALA (a Squadre)</v>
      </c>
      <c r="H12" s="26">
        <v>1</v>
      </c>
      <c r="I12" s="26">
        <v>1</v>
      </c>
      <c r="K12" s="26"/>
      <c r="L12" s="26">
        <v>0</v>
      </c>
      <c r="M12" s="26"/>
      <c r="N12" s="26"/>
      <c r="O12" s="26"/>
    </row>
    <row r="13" spans="1:15" ht="13.5" customHeight="1">
      <c r="A13" s="16">
        <v>1913</v>
      </c>
      <c r="B13" s="16" t="s">
        <v>7</v>
      </c>
      <c r="C13" s="26">
        <v>1</v>
      </c>
      <c r="D13" s="29">
        <v>3</v>
      </c>
      <c r="E13" s="27"/>
      <c r="F13" s="16">
        <v>1913</v>
      </c>
      <c r="G13" s="26" t="str">
        <f>giro!C7</f>
        <v>Carlo Oriani</v>
      </c>
      <c r="H13" s="26">
        <v>1</v>
      </c>
      <c r="I13" s="26">
        <v>1</v>
      </c>
      <c r="K13" s="26"/>
      <c r="L13" s="26">
        <v>0</v>
      </c>
      <c r="M13" s="26"/>
      <c r="N13" s="26"/>
      <c r="O13" s="26"/>
    </row>
    <row r="14" spans="1:15" ht="13.5" customHeight="1">
      <c r="A14" s="16">
        <v>1914</v>
      </c>
      <c r="B14" s="16" t="s">
        <v>7</v>
      </c>
      <c r="C14" s="37">
        <v>1</v>
      </c>
      <c r="D14" s="26">
        <v>0</v>
      </c>
      <c r="E14" s="27"/>
      <c r="F14" s="16">
        <v>1914</v>
      </c>
      <c r="G14" s="26" t="str">
        <f>giro!C8</f>
        <v>Alfonso Calzolari</v>
      </c>
      <c r="H14" s="26">
        <v>1</v>
      </c>
      <c r="I14" s="26">
        <v>1</v>
      </c>
      <c r="K14" s="26"/>
      <c r="L14" s="26">
        <v>0</v>
      </c>
      <c r="M14" s="26"/>
      <c r="N14" s="26"/>
      <c r="O14" s="26"/>
    </row>
    <row r="15" spans="1:15" ht="13.5" customHeight="1">
      <c r="A15" s="19">
        <v>1915</v>
      </c>
      <c r="B15" s="16" t="s">
        <v>263</v>
      </c>
      <c r="C15" s="31">
        <v>0</v>
      </c>
      <c r="D15" s="31">
        <v>0</v>
      </c>
      <c r="E15" s="27"/>
      <c r="F15" s="31">
        <v>1915</v>
      </c>
      <c r="G15" s="31" t="s">
        <v>294</v>
      </c>
      <c r="H15" s="31">
        <v>0</v>
      </c>
      <c r="I15" s="31">
        <v>0</v>
      </c>
      <c r="K15" s="26"/>
      <c r="L15" s="26">
        <v>0</v>
      </c>
      <c r="M15" s="26"/>
      <c r="N15" s="26"/>
      <c r="O15" s="26" t="s">
        <v>290</v>
      </c>
    </row>
    <row r="16" spans="1:15" ht="12.75" customHeight="1">
      <c r="A16" s="19">
        <v>1916</v>
      </c>
      <c r="B16" s="16" t="s">
        <v>263</v>
      </c>
      <c r="C16" s="31">
        <v>0</v>
      </c>
      <c r="D16" s="31">
        <v>0</v>
      </c>
      <c r="E16" s="27"/>
      <c r="F16" s="31">
        <v>1916</v>
      </c>
      <c r="G16" s="31" t="s">
        <v>294</v>
      </c>
      <c r="H16" s="31">
        <v>0</v>
      </c>
      <c r="I16" s="31">
        <v>0</v>
      </c>
      <c r="K16" s="26"/>
      <c r="L16" s="26">
        <v>0</v>
      </c>
      <c r="M16" s="26"/>
      <c r="N16" s="26"/>
      <c r="O16" s="26" t="s">
        <v>290</v>
      </c>
    </row>
    <row r="17" spans="1:15" ht="13.5" customHeight="1">
      <c r="A17" s="19">
        <v>1917</v>
      </c>
      <c r="B17" s="16" t="s">
        <v>263</v>
      </c>
      <c r="C17" s="31">
        <v>0</v>
      </c>
      <c r="D17" s="31">
        <v>0</v>
      </c>
      <c r="E17" s="27"/>
      <c r="F17" s="31">
        <v>1917</v>
      </c>
      <c r="G17" s="31" t="s">
        <v>294</v>
      </c>
      <c r="H17" s="31">
        <v>0</v>
      </c>
      <c r="I17" s="31">
        <v>0</v>
      </c>
      <c r="K17" s="26"/>
      <c r="L17" s="26">
        <v>0</v>
      </c>
      <c r="M17" s="26"/>
      <c r="N17" s="26"/>
      <c r="O17" s="26" t="s">
        <v>290</v>
      </c>
    </row>
    <row r="18" spans="1:15" ht="12.75" customHeight="1">
      <c r="A18" s="19">
        <v>1918</v>
      </c>
      <c r="B18" s="16" t="s">
        <v>263</v>
      </c>
      <c r="C18" s="31">
        <v>0</v>
      </c>
      <c r="D18" s="31">
        <v>0</v>
      </c>
      <c r="E18" s="27"/>
      <c r="F18" s="31">
        <v>1918</v>
      </c>
      <c r="G18" s="31" t="s">
        <v>294</v>
      </c>
      <c r="H18" s="31">
        <v>0</v>
      </c>
      <c r="I18" s="31">
        <v>0</v>
      </c>
      <c r="K18" s="26"/>
      <c r="L18" s="26">
        <v>0</v>
      </c>
      <c r="M18" s="26"/>
      <c r="N18" s="26"/>
      <c r="O18" s="26" t="s">
        <v>290</v>
      </c>
    </row>
    <row r="19" spans="1:15" ht="13.5" customHeight="1">
      <c r="A19" s="16">
        <v>1919</v>
      </c>
      <c r="B19" s="16" t="s">
        <v>8</v>
      </c>
      <c r="C19" s="26">
        <v>1</v>
      </c>
      <c r="D19" s="26">
        <v>1</v>
      </c>
      <c r="E19" s="27"/>
      <c r="F19" s="16">
        <v>1919</v>
      </c>
      <c r="G19" s="26" t="str">
        <f>giro!C13</f>
        <v>Costante Girardengo</v>
      </c>
      <c r="H19" s="29">
        <v>2</v>
      </c>
      <c r="I19" s="26">
        <v>2</v>
      </c>
      <c r="K19" s="26"/>
      <c r="L19" s="26">
        <v>0</v>
      </c>
      <c r="M19" s="26"/>
      <c r="N19" s="26"/>
      <c r="O19" s="26"/>
    </row>
    <row r="20" spans="1:15" ht="13.5" customHeight="1">
      <c r="A20" s="16">
        <v>1920</v>
      </c>
      <c r="B20" s="16" t="s">
        <v>7</v>
      </c>
      <c r="C20" s="26">
        <v>1</v>
      </c>
      <c r="D20" s="26">
        <v>0</v>
      </c>
      <c r="E20" s="27"/>
      <c r="F20" s="16">
        <v>1920</v>
      </c>
      <c r="G20" s="26" t="str">
        <f>giro!C14</f>
        <v>Gaetano Belloni</v>
      </c>
      <c r="H20" s="26">
        <v>1</v>
      </c>
      <c r="I20" s="26">
        <v>1</v>
      </c>
      <c r="K20" s="26"/>
      <c r="L20" s="26">
        <v>0</v>
      </c>
      <c r="M20" s="26"/>
      <c r="N20" s="26"/>
      <c r="O20" s="26"/>
    </row>
    <row r="21" spans="1:15" ht="13.5" customHeight="1">
      <c r="A21" s="16">
        <v>1921</v>
      </c>
      <c r="B21" s="16" t="s">
        <v>9</v>
      </c>
      <c r="C21" s="26">
        <v>1</v>
      </c>
      <c r="D21" s="26">
        <v>1</v>
      </c>
      <c r="E21" s="27"/>
      <c r="F21" s="16">
        <v>1921</v>
      </c>
      <c r="G21" s="26" t="str">
        <f>giro!C15</f>
        <v>Giovanni Brunero</v>
      </c>
      <c r="H21" s="29">
        <v>3</v>
      </c>
      <c r="I21" s="26">
        <v>3</v>
      </c>
      <c r="K21" s="26"/>
      <c r="L21" s="26">
        <v>0</v>
      </c>
      <c r="M21" s="26"/>
      <c r="N21" s="26"/>
      <c r="O21" s="26"/>
    </row>
    <row r="22" spans="1:15" ht="13.5" customHeight="1">
      <c r="A22" s="16">
        <v>1922</v>
      </c>
      <c r="B22" s="16" t="s">
        <v>8</v>
      </c>
      <c r="C22" s="26">
        <v>1</v>
      </c>
      <c r="D22" s="26">
        <v>1</v>
      </c>
      <c r="E22" s="27"/>
      <c r="F22" s="16">
        <v>1922</v>
      </c>
      <c r="G22" s="26" t="str">
        <f>giro!C16</f>
        <v>Giovanni Brunero</v>
      </c>
      <c r="H22" s="26">
        <v>0</v>
      </c>
      <c r="I22" s="26">
        <v>0</v>
      </c>
      <c r="K22" s="26"/>
      <c r="L22" s="26">
        <v>0</v>
      </c>
      <c r="M22" s="26"/>
      <c r="N22" s="26"/>
      <c r="O22" s="26"/>
    </row>
    <row r="23" spans="1:15" ht="13.5" customHeight="1">
      <c r="A23" s="16">
        <v>1923</v>
      </c>
      <c r="B23" s="16" t="s">
        <v>10</v>
      </c>
      <c r="C23" s="26">
        <v>1</v>
      </c>
      <c r="D23" s="26">
        <v>1</v>
      </c>
      <c r="E23" s="27"/>
      <c r="F23" s="16">
        <v>1923</v>
      </c>
      <c r="G23" s="26" t="str">
        <f>giro!C17</f>
        <v>Costante Girardengo</v>
      </c>
      <c r="H23" s="26">
        <v>0</v>
      </c>
      <c r="I23" s="26">
        <v>0</v>
      </c>
      <c r="K23" s="26"/>
      <c r="L23" s="26">
        <v>0</v>
      </c>
      <c r="M23" s="26"/>
      <c r="N23" s="26"/>
      <c r="O23" s="26"/>
    </row>
    <row r="24" spans="1:15" ht="13.5" customHeight="1">
      <c r="A24" s="16">
        <v>1924</v>
      </c>
      <c r="B24" s="16" t="s">
        <v>11</v>
      </c>
      <c r="C24" s="26">
        <v>1</v>
      </c>
      <c r="D24" s="29">
        <v>2</v>
      </c>
      <c r="E24" s="27"/>
      <c r="F24" s="16">
        <v>1924</v>
      </c>
      <c r="G24" s="26" t="str">
        <f>giro!C18</f>
        <v>Giuseppe Enrici</v>
      </c>
      <c r="H24" s="26">
        <v>1</v>
      </c>
      <c r="I24" s="26">
        <v>1</v>
      </c>
      <c r="K24" s="26"/>
      <c r="L24" s="26">
        <v>0</v>
      </c>
      <c r="M24" s="26"/>
      <c r="N24" s="26"/>
      <c r="O24" s="26"/>
    </row>
    <row r="25" spans="1:15" ht="13.5" customHeight="1">
      <c r="A25" s="16">
        <v>1925</v>
      </c>
      <c r="B25" s="16" t="s">
        <v>11</v>
      </c>
      <c r="C25" s="26">
        <v>1</v>
      </c>
      <c r="D25" s="26">
        <v>0</v>
      </c>
      <c r="E25" s="27"/>
      <c r="F25" s="16">
        <v>1925</v>
      </c>
      <c r="G25" s="26" t="str">
        <f>giro!C19</f>
        <v>Alfredo Binda</v>
      </c>
      <c r="H25" s="29">
        <v>5</v>
      </c>
      <c r="I25" s="26">
        <v>5</v>
      </c>
      <c r="K25" s="26"/>
      <c r="L25" s="26">
        <v>0</v>
      </c>
      <c r="M25" s="26"/>
      <c r="N25" s="26"/>
      <c r="O25" s="26"/>
    </row>
    <row r="26" spans="1:15" ht="12">
      <c r="A26" s="16">
        <v>1926</v>
      </c>
      <c r="B26" s="16" t="s">
        <v>12</v>
      </c>
      <c r="C26" s="26">
        <v>1</v>
      </c>
      <c r="D26" s="26">
        <v>1</v>
      </c>
      <c r="E26" s="27"/>
      <c r="F26" s="16">
        <v>1926</v>
      </c>
      <c r="G26" s="26" t="str">
        <f>giro!C20</f>
        <v>Giovanni Brunero</v>
      </c>
      <c r="H26" s="26">
        <v>0</v>
      </c>
      <c r="I26" s="26">
        <v>0</v>
      </c>
      <c r="K26" s="26"/>
      <c r="L26" s="26">
        <v>0</v>
      </c>
      <c r="M26" s="26"/>
      <c r="N26" s="26"/>
      <c r="O26" s="26"/>
    </row>
    <row r="27" spans="1:15" ht="12">
      <c r="A27" s="16">
        <v>1927</v>
      </c>
      <c r="B27" s="16" t="s">
        <v>13</v>
      </c>
      <c r="C27" s="26">
        <v>1</v>
      </c>
      <c r="D27" s="29">
        <v>2</v>
      </c>
      <c r="E27" s="27"/>
      <c r="F27" s="16">
        <v>1927</v>
      </c>
      <c r="G27" s="26" t="str">
        <f>giro!C21</f>
        <v>Alfredo Binda</v>
      </c>
      <c r="H27" s="26">
        <v>0</v>
      </c>
      <c r="I27" s="26">
        <v>0</v>
      </c>
      <c r="K27" s="26"/>
      <c r="L27" s="26">
        <v>0</v>
      </c>
      <c r="M27" s="26"/>
      <c r="N27" s="26"/>
      <c r="O27" s="26"/>
    </row>
    <row r="28" spans="1:15" ht="12">
      <c r="A28" s="16">
        <v>1928</v>
      </c>
      <c r="B28" s="16" t="s">
        <v>13</v>
      </c>
      <c r="C28" s="26">
        <v>1</v>
      </c>
      <c r="D28" s="26">
        <v>0</v>
      </c>
      <c r="E28" s="27"/>
      <c r="F28" s="16">
        <v>1928</v>
      </c>
      <c r="G28" s="26" t="str">
        <f>giro!C22</f>
        <v>Alfredo Binda</v>
      </c>
      <c r="H28" s="26">
        <v>0</v>
      </c>
      <c r="I28" s="26">
        <v>0</v>
      </c>
      <c r="K28" s="26"/>
      <c r="L28" s="26">
        <v>0</v>
      </c>
      <c r="M28" s="26"/>
      <c r="N28" s="26"/>
      <c r="O28" s="26"/>
    </row>
    <row r="29" spans="1:15" ht="12.75" customHeight="1">
      <c r="A29" s="16">
        <v>1929</v>
      </c>
      <c r="B29" s="16" t="s">
        <v>14</v>
      </c>
      <c r="C29" s="26">
        <v>1</v>
      </c>
      <c r="D29" s="26">
        <v>1</v>
      </c>
      <c r="E29" s="27"/>
      <c r="F29" s="16">
        <v>1929</v>
      </c>
      <c r="G29" s="26" t="str">
        <f>giro!C23</f>
        <v>Alfredo Binda</v>
      </c>
      <c r="H29" s="26">
        <v>0</v>
      </c>
      <c r="I29" s="26">
        <v>0</v>
      </c>
      <c r="K29" s="26"/>
      <c r="L29" s="26">
        <v>0</v>
      </c>
      <c r="M29" s="26"/>
      <c r="N29" s="26"/>
      <c r="O29" s="26"/>
    </row>
    <row r="30" spans="1:15" ht="12.75" customHeight="1">
      <c r="A30" s="16">
        <v>1930</v>
      </c>
      <c r="B30" s="16" t="s">
        <v>264</v>
      </c>
      <c r="C30" s="26">
        <v>1</v>
      </c>
      <c r="D30" s="29">
        <v>2</v>
      </c>
      <c r="E30" s="27"/>
      <c r="F30" s="16">
        <v>1930</v>
      </c>
      <c r="G30" s="26" t="str">
        <f>giro!C24</f>
        <v>Luigi Marchisio</v>
      </c>
      <c r="H30" s="26">
        <v>1</v>
      </c>
      <c r="I30" s="26">
        <v>1</v>
      </c>
      <c r="K30" s="26"/>
      <c r="L30" s="26">
        <v>0</v>
      </c>
      <c r="M30" s="26"/>
      <c r="N30" s="26"/>
      <c r="O30" s="26"/>
    </row>
    <row r="31" spans="1:15" ht="12.75" customHeight="1">
      <c r="A31" s="16">
        <v>1931</v>
      </c>
      <c r="B31" s="16" t="s">
        <v>15</v>
      </c>
      <c r="C31" s="26">
        <v>1</v>
      </c>
      <c r="D31" s="29">
        <v>2</v>
      </c>
      <c r="E31" s="27"/>
      <c r="F31" s="16">
        <v>1931</v>
      </c>
      <c r="G31" s="26" t="str">
        <f>giro!C25</f>
        <v>Francesco Camusso</v>
      </c>
      <c r="H31" s="26">
        <v>1</v>
      </c>
      <c r="I31" s="26">
        <v>1</v>
      </c>
      <c r="K31" s="26"/>
      <c r="L31" s="26">
        <v>0</v>
      </c>
      <c r="M31" s="26"/>
      <c r="N31" s="26"/>
      <c r="O31" s="26"/>
    </row>
    <row r="32" spans="1:15" ht="12.75" customHeight="1">
      <c r="A32" s="16">
        <v>1932</v>
      </c>
      <c r="B32" s="16" t="s">
        <v>264</v>
      </c>
      <c r="C32" s="26">
        <v>1</v>
      </c>
      <c r="D32" s="26">
        <v>0</v>
      </c>
      <c r="E32" s="27"/>
      <c r="F32" s="16">
        <v>1932</v>
      </c>
      <c r="G32" s="26" t="str">
        <f>giro!C26</f>
        <v>Antonio Pesenti</v>
      </c>
      <c r="H32" s="26">
        <v>1</v>
      </c>
      <c r="I32" s="26">
        <v>1</v>
      </c>
      <c r="K32" s="26"/>
      <c r="L32" s="26">
        <v>0</v>
      </c>
      <c r="M32" s="26"/>
      <c r="N32" s="26"/>
      <c r="O32" s="26"/>
    </row>
    <row r="33" spans="1:15" ht="12.75" customHeight="1">
      <c r="A33" s="16">
        <v>1933</v>
      </c>
      <c r="B33" s="16" t="s">
        <v>16</v>
      </c>
      <c r="C33" s="26">
        <v>1</v>
      </c>
      <c r="D33" s="26">
        <v>1</v>
      </c>
      <c r="E33" s="27"/>
      <c r="F33" s="16">
        <v>1933</v>
      </c>
      <c r="G33" s="26" t="str">
        <f>giro!C27</f>
        <v>Alfredo Binda</v>
      </c>
      <c r="H33" s="26">
        <v>0</v>
      </c>
      <c r="I33" s="26">
        <v>0</v>
      </c>
      <c r="K33" s="26"/>
      <c r="L33" s="26">
        <v>0</v>
      </c>
      <c r="M33" s="26"/>
      <c r="N33" s="26"/>
      <c r="O33" s="26"/>
    </row>
    <row r="34" spans="1:15" ht="12.75" customHeight="1">
      <c r="A34" s="16">
        <v>1934</v>
      </c>
      <c r="B34" s="16" t="s">
        <v>15</v>
      </c>
      <c r="C34" s="26">
        <v>1</v>
      </c>
      <c r="D34" s="26">
        <v>0</v>
      </c>
      <c r="E34" s="27"/>
      <c r="F34" s="16">
        <v>1934</v>
      </c>
      <c r="G34" s="26" t="str">
        <f>giro!C28</f>
        <v>Learco Guerra</v>
      </c>
      <c r="H34" s="26">
        <v>1</v>
      </c>
      <c r="I34" s="26">
        <v>1</v>
      </c>
      <c r="K34" s="26"/>
      <c r="L34" s="26">
        <v>0</v>
      </c>
      <c r="M34" s="26"/>
      <c r="N34" s="26"/>
      <c r="O34" s="26"/>
    </row>
    <row r="35" spans="1:15" ht="12.75" customHeight="1">
      <c r="A35" s="16">
        <v>1935</v>
      </c>
      <c r="B35" s="16" t="s">
        <v>17</v>
      </c>
      <c r="C35" s="26">
        <v>1</v>
      </c>
      <c r="D35" s="26">
        <v>1</v>
      </c>
      <c r="E35" s="27"/>
      <c r="F35" s="16">
        <v>1935</v>
      </c>
      <c r="G35" s="26" t="str">
        <f>giro!C29</f>
        <v>Vasco Bergamaschi</v>
      </c>
      <c r="H35" s="26">
        <v>1</v>
      </c>
      <c r="I35" s="26">
        <v>1</v>
      </c>
      <c r="K35" s="23">
        <v>1935</v>
      </c>
      <c r="L35" s="26" t="str">
        <f>vuelta!C3</f>
        <v>Gustave Deloor</v>
      </c>
      <c r="M35" s="29">
        <v>2</v>
      </c>
      <c r="N35" s="26"/>
      <c r="O35" s="26"/>
    </row>
    <row r="36" spans="1:15" ht="12.75" customHeight="1">
      <c r="A36" s="16">
        <v>1936</v>
      </c>
      <c r="B36" s="16" t="s">
        <v>265</v>
      </c>
      <c r="C36" s="26">
        <v>1</v>
      </c>
      <c r="D36" s="29">
        <v>2</v>
      </c>
      <c r="E36" s="27"/>
      <c r="F36" s="16">
        <v>1936</v>
      </c>
      <c r="G36" s="26" t="str">
        <f>giro!C30</f>
        <v>Gino Bartali</v>
      </c>
      <c r="H36" s="29">
        <v>3</v>
      </c>
      <c r="I36" s="26">
        <v>3</v>
      </c>
      <c r="K36" s="23">
        <v>1936</v>
      </c>
      <c r="L36" s="26" t="str">
        <f>vuelta!C4</f>
        <v>Gustave Deloor</v>
      </c>
      <c r="M36" s="26">
        <v>0</v>
      </c>
      <c r="N36" s="26"/>
      <c r="O36" s="26"/>
    </row>
    <row r="37" spans="1:15" ht="12.75" customHeight="1">
      <c r="A37" s="16">
        <v>1937</v>
      </c>
      <c r="B37" s="16" t="s">
        <v>266</v>
      </c>
      <c r="C37" s="26">
        <v>1</v>
      </c>
      <c r="D37" s="26">
        <v>1</v>
      </c>
      <c r="E37" s="27"/>
      <c r="F37" s="16">
        <v>1937</v>
      </c>
      <c r="G37" s="26" t="str">
        <f>giro!C31</f>
        <v>Gino Bartali</v>
      </c>
      <c r="H37" s="26">
        <v>0</v>
      </c>
      <c r="I37" s="26">
        <v>0</v>
      </c>
      <c r="K37" s="31">
        <v>1937</v>
      </c>
      <c r="L37" s="31" t="s">
        <v>294</v>
      </c>
      <c r="M37" s="31">
        <v>0</v>
      </c>
      <c r="N37" s="31">
        <v>0</v>
      </c>
      <c r="O37" s="26"/>
    </row>
    <row r="38" spans="1:15" ht="12.75" customHeight="1">
      <c r="A38" s="16">
        <v>1938</v>
      </c>
      <c r="B38" s="16" t="s">
        <v>18</v>
      </c>
      <c r="C38" s="26">
        <v>1</v>
      </c>
      <c r="D38" s="29">
        <v>2</v>
      </c>
      <c r="E38" s="27"/>
      <c r="F38" s="16">
        <v>1938</v>
      </c>
      <c r="G38" s="26" t="str">
        <f>giro!C32</f>
        <v>Giovanni Valetti</v>
      </c>
      <c r="H38" s="29">
        <v>2</v>
      </c>
      <c r="I38" s="26">
        <v>2</v>
      </c>
      <c r="K38" s="31">
        <v>1938</v>
      </c>
      <c r="L38" s="31" t="s">
        <v>294</v>
      </c>
      <c r="M38" s="31">
        <v>0</v>
      </c>
      <c r="N38" s="31">
        <v>0</v>
      </c>
      <c r="O38" s="26"/>
    </row>
    <row r="39" spans="1:15" ht="12.75" customHeight="1">
      <c r="A39" s="16">
        <v>1939</v>
      </c>
      <c r="B39" s="16" t="s">
        <v>265</v>
      </c>
      <c r="C39" s="26">
        <v>1</v>
      </c>
      <c r="D39" s="26">
        <v>0</v>
      </c>
      <c r="E39" s="27"/>
      <c r="F39" s="16">
        <v>1939</v>
      </c>
      <c r="G39" s="26" t="str">
        <f>giro!C33</f>
        <v>Giovanni Valetti</v>
      </c>
      <c r="H39" s="26">
        <v>0</v>
      </c>
      <c r="I39" s="26">
        <v>0</v>
      </c>
      <c r="K39" s="31">
        <v>1939</v>
      </c>
      <c r="L39" s="31" t="s">
        <v>294</v>
      </c>
      <c r="M39" s="31">
        <v>0</v>
      </c>
      <c r="N39" s="31">
        <v>0</v>
      </c>
      <c r="O39" s="26"/>
    </row>
    <row r="40" spans="1:15" ht="12.75" customHeight="1">
      <c r="A40" s="19">
        <v>1940</v>
      </c>
      <c r="B40" s="16" t="s">
        <v>263</v>
      </c>
      <c r="C40" s="31">
        <v>0</v>
      </c>
      <c r="D40" s="31">
        <v>0</v>
      </c>
      <c r="E40" s="27"/>
      <c r="F40" s="16">
        <v>1940</v>
      </c>
      <c r="G40" s="26" t="str">
        <f>giro!C34</f>
        <v>Fausto Coppi</v>
      </c>
      <c r="H40" s="29">
        <v>5</v>
      </c>
      <c r="I40" s="26">
        <v>5</v>
      </c>
      <c r="K40" s="31">
        <v>1940</v>
      </c>
      <c r="L40" s="31" t="s">
        <v>294</v>
      </c>
      <c r="M40" s="31">
        <v>0</v>
      </c>
      <c r="N40" s="31">
        <v>0</v>
      </c>
      <c r="O40" s="26"/>
    </row>
    <row r="41" spans="1:15" ht="13.5" customHeight="1">
      <c r="A41" s="19">
        <v>1941</v>
      </c>
      <c r="B41" s="16" t="s">
        <v>263</v>
      </c>
      <c r="C41" s="31">
        <v>0</v>
      </c>
      <c r="D41" s="31">
        <v>0</v>
      </c>
      <c r="E41" s="27"/>
      <c r="F41" s="31">
        <v>1941</v>
      </c>
      <c r="G41" s="31" t="s">
        <v>294</v>
      </c>
      <c r="H41" s="31">
        <v>0</v>
      </c>
      <c r="I41" s="31">
        <v>0</v>
      </c>
      <c r="K41" s="26">
        <v>1941</v>
      </c>
      <c r="L41" s="26" t="str">
        <f>vuelta!C9</f>
        <v>Josè Berrendero</v>
      </c>
      <c r="M41" s="29">
        <v>2</v>
      </c>
      <c r="N41" s="26"/>
      <c r="O41" s="26"/>
    </row>
    <row r="42" spans="1:15" ht="12.75" customHeight="1">
      <c r="A42" s="19">
        <v>1942</v>
      </c>
      <c r="B42" s="16" t="s">
        <v>263</v>
      </c>
      <c r="C42" s="31">
        <v>0</v>
      </c>
      <c r="D42" s="31">
        <v>0</v>
      </c>
      <c r="E42" s="27"/>
      <c r="F42" s="31">
        <v>1942</v>
      </c>
      <c r="G42" s="31" t="s">
        <v>294</v>
      </c>
      <c r="H42" s="31">
        <v>0</v>
      </c>
      <c r="I42" s="31">
        <v>0</v>
      </c>
      <c r="K42" s="26">
        <v>1942</v>
      </c>
      <c r="L42" s="26" t="str">
        <f>vuelta!C10</f>
        <v>Josè Berrendero</v>
      </c>
      <c r="M42" s="26">
        <v>0</v>
      </c>
      <c r="N42" s="26"/>
      <c r="O42" s="26"/>
    </row>
    <row r="43" spans="1:15" ht="13.5" customHeight="1">
      <c r="A43" s="19">
        <v>1943</v>
      </c>
      <c r="B43" s="16" t="s">
        <v>263</v>
      </c>
      <c r="C43" s="31">
        <v>0</v>
      </c>
      <c r="D43" s="31">
        <v>0</v>
      </c>
      <c r="E43" s="27"/>
      <c r="F43" s="31">
        <v>1943</v>
      </c>
      <c r="G43" s="31" t="s">
        <v>294</v>
      </c>
      <c r="H43" s="31">
        <v>0</v>
      </c>
      <c r="I43" s="31">
        <v>0</v>
      </c>
      <c r="K43" s="31">
        <v>1943</v>
      </c>
      <c r="L43" s="31" t="s">
        <v>294</v>
      </c>
      <c r="M43" s="31">
        <v>0</v>
      </c>
      <c r="N43" s="31">
        <v>0</v>
      </c>
      <c r="O43" s="26"/>
    </row>
    <row r="44" spans="1:15" ht="12.75" customHeight="1">
      <c r="A44" s="19">
        <v>1944</v>
      </c>
      <c r="B44" s="16" t="s">
        <v>263</v>
      </c>
      <c r="C44" s="31">
        <v>0</v>
      </c>
      <c r="D44" s="31">
        <v>0</v>
      </c>
      <c r="E44" s="27"/>
      <c r="F44" s="31">
        <v>1944</v>
      </c>
      <c r="G44" s="31" t="s">
        <v>294</v>
      </c>
      <c r="H44" s="31">
        <v>0</v>
      </c>
      <c r="I44" s="31">
        <v>0</v>
      </c>
      <c r="K44" s="31">
        <v>1944</v>
      </c>
      <c r="L44" s="31" t="s">
        <v>294</v>
      </c>
      <c r="M44" s="31">
        <v>0</v>
      </c>
      <c r="N44" s="31">
        <v>0</v>
      </c>
      <c r="O44" s="26"/>
    </row>
    <row r="45" spans="1:15" ht="13.5" customHeight="1">
      <c r="A45" s="19">
        <v>1945</v>
      </c>
      <c r="B45" s="16" t="s">
        <v>263</v>
      </c>
      <c r="C45" s="31">
        <v>0</v>
      </c>
      <c r="D45" s="31">
        <v>0</v>
      </c>
      <c r="E45" s="27"/>
      <c r="F45" s="31">
        <v>1945</v>
      </c>
      <c r="G45" s="31" t="s">
        <v>294</v>
      </c>
      <c r="H45" s="31">
        <v>0</v>
      </c>
      <c r="I45" s="31">
        <v>0</v>
      </c>
      <c r="K45" s="26">
        <v>1945</v>
      </c>
      <c r="L45" s="26" t="str">
        <f>vuelta!C13</f>
        <v>Delio Rodriguez</v>
      </c>
      <c r="M45" s="26">
        <v>1</v>
      </c>
      <c r="N45" s="26"/>
      <c r="O45" s="26"/>
    </row>
    <row r="46" spans="1:15" ht="12.75" customHeight="1">
      <c r="A46" s="19">
        <v>1946</v>
      </c>
      <c r="B46" s="16" t="s">
        <v>263</v>
      </c>
      <c r="C46" s="31">
        <v>0</v>
      </c>
      <c r="D46" s="31">
        <v>0</v>
      </c>
      <c r="E46" s="27"/>
      <c r="F46" s="26">
        <v>1946</v>
      </c>
      <c r="G46" s="26" t="str">
        <f>giro!C40</f>
        <v>Gino Bartali</v>
      </c>
      <c r="H46" s="26">
        <v>0</v>
      </c>
      <c r="I46" s="26">
        <v>0</v>
      </c>
      <c r="K46" s="26">
        <v>1946</v>
      </c>
      <c r="L46" s="26" t="str">
        <f>vuelta!C14</f>
        <v>Dalmacio Langarica</v>
      </c>
      <c r="M46" s="26">
        <v>1</v>
      </c>
      <c r="N46" s="26"/>
      <c r="O46" s="26"/>
    </row>
    <row r="47" spans="1:15" ht="13.5" customHeight="1">
      <c r="A47" s="16">
        <v>1947</v>
      </c>
      <c r="B47" s="16" t="s">
        <v>19</v>
      </c>
      <c r="C47" s="26">
        <v>1</v>
      </c>
      <c r="D47" s="26">
        <v>1</v>
      </c>
      <c r="E47" s="27"/>
      <c r="F47" s="16">
        <v>1947</v>
      </c>
      <c r="G47" s="26" t="str">
        <f>giro!C41</f>
        <v>Fausto Coppi</v>
      </c>
      <c r="H47" s="26">
        <v>0</v>
      </c>
      <c r="I47" s="26">
        <v>0</v>
      </c>
      <c r="K47" s="26">
        <v>1947</v>
      </c>
      <c r="L47" s="26" t="str">
        <f>vuelta!C15</f>
        <v>Edward Van Dijck</v>
      </c>
      <c r="M47" s="26">
        <v>1</v>
      </c>
      <c r="N47" s="26"/>
      <c r="O47" s="26"/>
    </row>
    <row r="48" spans="1:15" ht="13.5" customHeight="1">
      <c r="A48" s="16">
        <v>1948</v>
      </c>
      <c r="B48" s="16" t="s">
        <v>18</v>
      </c>
      <c r="C48" s="26">
        <v>1</v>
      </c>
      <c r="D48" s="26">
        <v>0</v>
      </c>
      <c r="E48" s="27"/>
      <c r="F48" s="16">
        <v>1948</v>
      </c>
      <c r="G48" s="26" t="str">
        <f>giro!C42</f>
        <v>Fiorenzo Magni</v>
      </c>
      <c r="H48" s="29">
        <v>3</v>
      </c>
      <c r="I48" s="26">
        <v>3</v>
      </c>
      <c r="K48" s="26">
        <v>1948</v>
      </c>
      <c r="L48" s="26" t="str">
        <f>vuelta!C16</f>
        <v>Bernardo Ruiz</v>
      </c>
      <c r="M48" s="26">
        <v>1</v>
      </c>
      <c r="N48" s="26"/>
      <c r="O48" s="26"/>
    </row>
    <row r="49" spans="1:15" ht="13.5" customHeight="1">
      <c r="A49" s="16">
        <v>1949</v>
      </c>
      <c r="B49" s="16" t="s">
        <v>20</v>
      </c>
      <c r="C49" s="26">
        <v>1</v>
      </c>
      <c r="D49" s="29">
        <v>2</v>
      </c>
      <c r="E49" s="27"/>
      <c r="F49" s="16">
        <v>1949</v>
      </c>
      <c r="G49" s="26" t="str">
        <f>giro!C43</f>
        <v>Fausto Coppi</v>
      </c>
      <c r="H49" s="26">
        <v>0</v>
      </c>
      <c r="I49" s="26">
        <v>0</v>
      </c>
      <c r="K49" s="31">
        <v>1949</v>
      </c>
      <c r="L49" s="31" t="s">
        <v>294</v>
      </c>
      <c r="M49" s="31">
        <v>0</v>
      </c>
      <c r="N49" s="31">
        <v>0</v>
      </c>
      <c r="O49" s="26"/>
    </row>
    <row r="50" spans="1:15" ht="13.5" customHeight="1">
      <c r="A50" s="16">
        <v>1950</v>
      </c>
      <c r="B50" s="16" t="s">
        <v>21</v>
      </c>
      <c r="C50" s="26">
        <v>1</v>
      </c>
      <c r="D50" s="26">
        <v>1</v>
      </c>
      <c r="E50" s="27"/>
      <c r="F50" s="16">
        <v>1950</v>
      </c>
      <c r="G50" s="26" t="str">
        <f>giro!C44</f>
        <v>Hugo Koblet</v>
      </c>
      <c r="H50" s="26">
        <v>1</v>
      </c>
      <c r="I50" s="26">
        <v>1</v>
      </c>
      <c r="K50" s="26">
        <v>1950</v>
      </c>
      <c r="L50" s="26" t="str">
        <f>vuelta!C18</f>
        <v>Emilio Rodriguez</v>
      </c>
      <c r="M50" s="26">
        <v>1</v>
      </c>
      <c r="N50" s="26"/>
      <c r="O50" s="26"/>
    </row>
    <row r="51" spans="1:15" ht="13.5" customHeight="1">
      <c r="A51" s="16">
        <v>1951</v>
      </c>
      <c r="B51" s="16" t="s">
        <v>22</v>
      </c>
      <c r="C51" s="26">
        <v>1</v>
      </c>
      <c r="D51" s="26">
        <v>1</v>
      </c>
      <c r="E51" s="27"/>
      <c r="F51" s="16">
        <v>1951</v>
      </c>
      <c r="G51" s="26" t="str">
        <f>giro!C45</f>
        <v>Fiorenzo Magni</v>
      </c>
      <c r="H51" s="26">
        <v>0</v>
      </c>
      <c r="I51" s="26">
        <v>0</v>
      </c>
      <c r="K51" s="31">
        <v>1951</v>
      </c>
      <c r="L51" s="31" t="s">
        <v>294</v>
      </c>
      <c r="M51" s="31">
        <v>0</v>
      </c>
      <c r="N51" s="31"/>
      <c r="O51" s="26"/>
    </row>
    <row r="52" spans="1:15" ht="13.5" customHeight="1">
      <c r="A52" s="16">
        <v>1952</v>
      </c>
      <c r="B52" s="16" t="s">
        <v>20</v>
      </c>
      <c r="C52" s="26">
        <v>1</v>
      </c>
      <c r="D52" s="26">
        <v>0</v>
      </c>
      <c r="E52" s="27"/>
      <c r="F52" s="16">
        <v>1952</v>
      </c>
      <c r="G52" s="26" t="str">
        <f>giro!C46</f>
        <v>Fausto Coppi</v>
      </c>
      <c r="H52" s="26">
        <v>0</v>
      </c>
      <c r="I52" s="26">
        <v>0</v>
      </c>
      <c r="K52" s="31">
        <v>1952</v>
      </c>
      <c r="L52" s="31" t="s">
        <v>294</v>
      </c>
      <c r="M52" s="31">
        <v>0</v>
      </c>
      <c r="N52" s="31"/>
      <c r="O52" s="26"/>
    </row>
    <row r="53" spans="1:15" ht="13.5" customHeight="1">
      <c r="A53" s="16">
        <v>1953</v>
      </c>
      <c r="B53" s="16" t="s">
        <v>23</v>
      </c>
      <c r="C53" s="26">
        <v>1</v>
      </c>
      <c r="D53" s="29">
        <v>3</v>
      </c>
      <c r="E53" s="27"/>
      <c r="F53" s="16">
        <v>1953</v>
      </c>
      <c r="G53" s="26" t="str">
        <f>giro!C47</f>
        <v>Fausto Coppi</v>
      </c>
      <c r="H53" s="26">
        <v>0</v>
      </c>
      <c r="I53" s="26">
        <v>0</v>
      </c>
      <c r="K53" s="31">
        <v>1953</v>
      </c>
      <c r="L53" s="31" t="s">
        <v>294</v>
      </c>
      <c r="M53" s="31">
        <v>0</v>
      </c>
      <c r="N53" s="31"/>
      <c r="O53" s="26"/>
    </row>
    <row r="54" spans="1:15" ht="13.5" customHeight="1">
      <c r="A54" s="16">
        <v>1954</v>
      </c>
      <c r="B54" s="16" t="s">
        <v>23</v>
      </c>
      <c r="C54" s="26">
        <v>1</v>
      </c>
      <c r="D54" s="26">
        <v>0</v>
      </c>
      <c r="E54" s="27"/>
      <c r="F54" s="16">
        <v>1954</v>
      </c>
      <c r="G54" s="26" t="str">
        <f>giro!C48</f>
        <v>Carlo Clerici</v>
      </c>
      <c r="H54" s="26">
        <v>1</v>
      </c>
      <c r="I54" s="26">
        <v>1</v>
      </c>
      <c r="K54" s="31">
        <v>1954</v>
      </c>
      <c r="L54" s="31" t="s">
        <v>294</v>
      </c>
      <c r="M54" s="31">
        <v>0</v>
      </c>
      <c r="N54" s="31"/>
      <c r="O54" s="26"/>
    </row>
    <row r="55" spans="1:15" ht="13.5" customHeight="1">
      <c r="A55" s="16">
        <v>1955</v>
      </c>
      <c r="B55" s="16" t="s">
        <v>23</v>
      </c>
      <c r="C55" s="26">
        <v>1</v>
      </c>
      <c r="D55" s="26">
        <v>0</v>
      </c>
      <c r="E55" s="27"/>
      <c r="F55" s="16">
        <v>1955</v>
      </c>
      <c r="G55" s="26" t="str">
        <f>giro!C49</f>
        <v>Fiorenzo Magni</v>
      </c>
      <c r="H55" s="26">
        <v>0</v>
      </c>
      <c r="I55" s="26">
        <v>0</v>
      </c>
      <c r="K55" s="23">
        <v>1955</v>
      </c>
      <c r="L55" s="26" t="str">
        <f>vuelta!C23</f>
        <v>Jean Dotto</v>
      </c>
      <c r="M55" s="26">
        <v>1</v>
      </c>
      <c r="N55" s="26"/>
      <c r="O55" s="26"/>
    </row>
    <row r="56" spans="1:15" ht="13.5" customHeight="1">
      <c r="A56" s="16">
        <v>1956</v>
      </c>
      <c r="B56" s="16" t="s">
        <v>24</v>
      </c>
      <c r="C56" s="26">
        <v>1</v>
      </c>
      <c r="D56" s="26">
        <v>1</v>
      </c>
      <c r="E56" s="27"/>
      <c r="F56" s="16">
        <v>1956</v>
      </c>
      <c r="G56" s="26" t="str">
        <f>giro!C50</f>
        <v>Charly Gaul</v>
      </c>
      <c r="H56" s="29">
        <v>2</v>
      </c>
      <c r="I56" s="26">
        <v>2</v>
      </c>
      <c r="K56" s="23">
        <v>1956</v>
      </c>
      <c r="L56" s="26" t="str">
        <f>vuelta!C24</f>
        <v>Angelo Conterno</v>
      </c>
      <c r="M56" s="26">
        <v>1</v>
      </c>
      <c r="N56" s="26"/>
      <c r="O56" s="26"/>
    </row>
    <row r="57" spans="1:15" ht="13.5" customHeight="1">
      <c r="A57" s="16">
        <v>1957</v>
      </c>
      <c r="B57" s="16" t="s">
        <v>25</v>
      </c>
      <c r="C57" s="26">
        <v>1</v>
      </c>
      <c r="D57" s="29">
        <v>5</v>
      </c>
      <c r="E57" s="27"/>
      <c r="F57" s="16">
        <v>1957</v>
      </c>
      <c r="G57" s="26" t="str">
        <f>giro!C51</f>
        <v>Gastone Nencini</v>
      </c>
      <c r="H57" s="26">
        <v>1</v>
      </c>
      <c r="I57" s="26">
        <v>1</v>
      </c>
      <c r="K57" s="23">
        <v>1957</v>
      </c>
      <c r="L57" s="26" t="str">
        <f>vuelta!C25</f>
        <v>Jesus Lorono</v>
      </c>
      <c r="M57" s="26">
        <v>1</v>
      </c>
      <c r="N57" s="26"/>
      <c r="O57" s="26"/>
    </row>
    <row r="58" spans="1:15" ht="13.5" customHeight="1">
      <c r="A58" s="16">
        <v>1958</v>
      </c>
      <c r="B58" s="16" t="s">
        <v>26</v>
      </c>
      <c r="C58" s="26">
        <v>1</v>
      </c>
      <c r="D58" s="26">
        <v>1</v>
      </c>
      <c r="E58" s="27"/>
      <c r="F58" s="16">
        <v>1958</v>
      </c>
      <c r="G58" s="26" t="str">
        <f>giro!C52</f>
        <v>Ercole Baldini</v>
      </c>
      <c r="H58" s="26">
        <v>1</v>
      </c>
      <c r="I58" s="26">
        <v>1</v>
      </c>
      <c r="K58" s="23">
        <v>1958</v>
      </c>
      <c r="L58" s="26" t="str">
        <f>vuelta!C26</f>
        <v>Jean Stablinski</v>
      </c>
      <c r="M58" s="26">
        <v>1</v>
      </c>
      <c r="N58" s="26"/>
      <c r="O58" s="26"/>
    </row>
    <row r="59" spans="1:15" ht="13.5" customHeight="1">
      <c r="A59" s="16">
        <v>1959</v>
      </c>
      <c r="B59" s="16" t="s">
        <v>27</v>
      </c>
      <c r="C59" s="26">
        <v>1</v>
      </c>
      <c r="D59" s="26">
        <v>1</v>
      </c>
      <c r="E59" s="27"/>
      <c r="F59" s="16">
        <v>1959</v>
      </c>
      <c r="G59" s="26" t="str">
        <f>giro!C53</f>
        <v>Charly Gaul</v>
      </c>
      <c r="H59" s="26">
        <v>0</v>
      </c>
      <c r="I59" s="26">
        <v>0</v>
      </c>
      <c r="K59" s="23">
        <v>1959</v>
      </c>
      <c r="L59" s="26" t="str">
        <f>vuelta!C27</f>
        <v>Antonio Suarez</v>
      </c>
      <c r="M59" s="26">
        <v>1</v>
      </c>
      <c r="N59" s="26"/>
      <c r="O59" s="26"/>
    </row>
    <row r="60" spans="1:15" ht="13.5" customHeight="1">
      <c r="A60" s="16">
        <v>1960</v>
      </c>
      <c r="B60" s="16" t="s">
        <v>28</v>
      </c>
      <c r="C60" s="26">
        <v>1</v>
      </c>
      <c r="D60" s="26">
        <v>1</v>
      </c>
      <c r="E60" s="27"/>
      <c r="F60" s="16">
        <v>1960</v>
      </c>
      <c r="G60" s="26" t="str">
        <f>giro!C54</f>
        <v>Jacques Anquetil</v>
      </c>
      <c r="H60" s="29">
        <v>2</v>
      </c>
      <c r="I60" s="26">
        <v>2</v>
      </c>
      <c r="K60" s="23">
        <v>1960</v>
      </c>
      <c r="L60" s="26" t="str">
        <f>vuelta!C28</f>
        <v>Frans De Mulder</v>
      </c>
      <c r="M60" s="26">
        <v>1</v>
      </c>
      <c r="N60" s="26"/>
      <c r="O60" s="26"/>
    </row>
    <row r="61" spans="1:15" ht="13.5" customHeight="1">
      <c r="A61" s="16">
        <v>1961</v>
      </c>
      <c r="B61" s="16" t="s">
        <v>25</v>
      </c>
      <c r="C61" s="26">
        <v>1</v>
      </c>
      <c r="D61" s="26">
        <v>0</v>
      </c>
      <c r="E61" s="27"/>
      <c r="F61" s="16">
        <v>1961</v>
      </c>
      <c r="G61" s="26" t="str">
        <f>giro!C55</f>
        <v>Arnaldo Pambianco</v>
      </c>
      <c r="H61" s="26">
        <v>1</v>
      </c>
      <c r="I61" s="26">
        <v>1</v>
      </c>
      <c r="K61" s="23">
        <v>1961</v>
      </c>
      <c r="L61" s="26" t="str">
        <f>vuelta!C29</f>
        <v>Angelico Soler</v>
      </c>
      <c r="M61" s="26">
        <v>1</v>
      </c>
      <c r="N61" s="26"/>
      <c r="O61" s="26"/>
    </row>
    <row r="62" spans="1:15" ht="13.5" customHeight="1">
      <c r="A62" s="16">
        <v>1962</v>
      </c>
      <c r="B62" s="16" t="s">
        <v>25</v>
      </c>
      <c r="C62" s="26">
        <v>1</v>
      </c>
      <c r="D62" s="26">
        <v>0</v>
      </c>
      <c r="E62" s="27"/>
      <c r="F62" s="16">
        <v>1962</v>
      </c>
      <c r="G62" s="26" t="str">
        <f>giro!C56</f>
        <v>Franco Balmamion</v>
      </c>
      <c r="H62" s="29">
        <v>2</v>
      </c>
      <c r="I62" s="26">
        <v>2</v>
      </c>
      <c r="K62" s="23">
        <v>1962</v>
      </c>
      <c r="L62" s="26" t="str">
        <f>vuelta!C30</f>
        <v>Rudi Altig</v>
      </c>
      <c r="M62" s="26">
        <v>1</v>
      </c>
      <c r="N62" s="26"/>
      <c r="O62" s="26"/>
    </row>
    <row r="63" spans="1:15" ht="13.5" customHeight="1">
      <c r="A63" s="16">
        <v>1963</v>
      </c>
      <c r="B63" s="16" t="s">
        <v>25</v>
      </c>
      <c r="C63" s="26">
        <v>1</v>
      </c>
      <c r="D63" s="26">
        <v>0</v>
      </c>
      <c r="E63" s="27"/>
      <c r="F63" s="16">
        <v>1963</v>
      </c>
      <c r="G63" s="26" t="str">
        <f>giro!C57</f>
        <v>Franco Balmamion</v>
      </c>
      <c r="H63" s="26">
        <v>0</v>
      </c>
      <c r="I63" s="26">
        <v>0</v>
      </c>
      <c r="K63" s="23">
        <v>1963</v>
      </c>
      <c r="L63" s="26" t="str">
        <f>vuelta!C31</f>
        <v>Jacques Anquetil</v>
      </c>
      <c r="M63" s="26">
        <v>1</v>
      </c>
      <c r="N63" s="26"/>
      <c r="O63" s="26"/>
    </row>
    <row r="64" spans="1:15" ht="13.5" customHeight="1">
      <c r="A64" s="16">
        <v>1964</v>
      </c>
      <c r="B64" s="16" t="s">
        <v>25</v>
      </c>
      <c r="C64" s="26">
        <v>1</v>
      </c>
      <c r="D64" s="26">
        <v>0</v>
      </c>
      <c r="E64" s="27"/>
      <c r="F64" s="16">
        <v>1964</v>
      </c>
      <c r="G64" s="26" t="str">
        <f>giro!C58</f>
        <v>Jacques Anquetil</v>
      </c>
      <c r="H64" s="26">
        <v>0</v>
      </c>
      <c r="I64" s="26">
        <v>0</v>
      </c>
      <c r="K64" s="23">
        <v>1964</v>
      </c>
      <c r="L64" s="26" t="str">
        <f>vuelta!C32</f>
        <v>Raymond Poulidor</v>
      </c>
      <c r="M64" s="26">
        <v>1</v>
      </c>
      <c r="N64" s="26"/>
      <c r="O64" s="26"/>
    </row>
    <row r="65" spans="1:15" ht="13.5" customHeight="1">
      <c r="A65" s="16">
        <v>1965</v>
      </c>
      <c r="B65" s="16" t="s">
        <v>29</v>
      </c>
      <c r="C65" s="26">
        <v>1</v>
      </c>
      <c r="D65" s="26">
        <v>1</v>
      </c>
      <c r="E65" s="27"/>
      <c r="F65" s="16">
        <v>1965</v>
      </c>
      <c r="G65" s="26" t="str">
        <f>giro!C59</f>
        <v>Vittorio Adorni</v>
      </c>
      <c r="H65" s="26">
        <v>1</v>
      </c>
      <c r="I65" s="26">
        <v>1</v>
      </c>
      <c r="K65" s="23">
        <v>1965</v>
      </c>
      <c r="L65" s="26" t="str">
        <f>vuelta!C33</f>
        <v>Rolf Wolfshohl</v>
      </c>
      <c r="M65" s="26">
        <v>1</v>
      </c>
      <c r="N65" s="26"/>
      <c r="O65" s="26"/>
    </row>
    <row r="66" spans="1:15" ht="13.5" customHeight="1">
      <c r="A66" s="16">
        <v>1966</v>
      </c>
      <c r="B66" s="16" t="s">
        <v>30</v>
      </c>
      <c r="C66" s="26">
        <v>1</v>
      </c>
      <c r="D66" s="26">
        <v>1</v>
      </c>
      <c r="E66" s="27"/>
      <c r="F66" s="16">
        <v>1966</v>
      </c>
      <c r="G66" s="26" t="str">
        <f>giro!C60</f>
        <v>Gianni Motta</v>
      </c>
      <c r="H66" s="26">
        <v>1</v>
      </c>
      <c r="I66" s="26">
        <v>1</v>
      </c>
      <c r="K66" s="23">
        <v>1966</v>
      </c>
      <c r="L66" s="26" t="str">
        <f>vuelta!C34</f>
        <v>Francisco Gabica</v>
      </c>
      <c r="M66" s="26">
        <v>1</v>
      </c>
      <c r="N66" s="26"/>
      <c r="O66" s="26"/>
    </row>
    <row r="67" spans="1:15" ht="13.5" customHeight="1">
      <c r="A67" s="16">
        <v>1967</v>
      </c>
      <c r="B67" s="16" t="s">
        <v>31</v>
      </c>
      <c r="C67" s="26">
        <v>1</v>
      </c>
      <c r="D67" s="26">
        <v>1</v>
      </c>
      <c r="E67" s="27"/>
      <c r="F67" s="16">
        <v>1967</v>
      </c>
      <c r="G67" s="26" t="str">
        <f>giro!C61</f>
        <v>Felice Gimondi</v>
      </c>
      <c r="H67" s="29">
        <v>3</v>
      </c>
      <c r="I67" s="26">
        <v>3</v>
      </c>
      <c r="K67" s="23">
        <v>1967</v>
      </c>
      <c r="L67" s="26" t="str">
        <f>vuelta!C35</f>
        <v>Jan Janssen</v>
      </c>
      <c r="M67" s="26">
        <v>1</v>
      </c>
      <c r="N67" s="26"/>
      <c r="O67" s="26"/>
    </row>
    <row r="68" spans="1:15" ht="13.5" customHeight="1">
      <c r="A68" s="16">
        <v>1968</v>
      </c>
      <c r="B68" s="16" t="s">
        <v>32</v>
      </c>
      <c r="C68" s="26">
        <v>1</v>
      </c>
      <c r="D68" s="26">
        <v>1</v>
      </c>
      <c r="E68" s="27"/>
      <c r="F68" s="16">
        <v>1968</v>
      </c>
      <c r="G68" s="26" t="str">
        <f>giro!C62</f>
        <v>Eddy Merckx</v>
      </c>
      <c r="H68" s="29">
        <v>5</v>
      </c>
      <c r="I68" s="26">
        <v>5</v>
      </c>
      <c r="K68" s="23">
        <v>1968</v>
      </c>
      <c r="L68" s="26" t="str">
        <f>vuelta!C36</f>
        <v>Felice Gimondi</v>
      </c>
      <c r="M68" s="26">
        <v>1</v>
      </c>
      <c r="N68" s="26"/>
      <c r="O68" s="26"/>
    </row>
    <row r="69" spans="1:15" ht="13.5" customHeight="1">
      <c r="A69" s="16">
        <v>1969</v>
      </c>
      <c r="B69" s="16" t="s">
        <v>33</v>
      </c>
      <c r="C69" s="26">
        <v>1</v>
      </c>
      <c r="D69" s="29">
        <v>5</v>
      </c>
      <c r="E69" s="27"/>
      <c r="F69" s="16">
        <v>1969</v>
      </c>
      <c r="G69" s="26" t="str">
        <f>giro!C63</f>
        <v>Felice Gimondi</v>
      </c>
      <c r="H69" s="26">
        <v>0</v>
      </c>
      <c r="I69" s="26">
        <v>0</v>
      </c>
      <c r="K69" s="23">
        <v>1969</v>
      </c>
      <c r="L69" s="26" t="str">
        <f>vuelta!C37</f>
        <v>Roger Pingeon</v>
      </c>
      <c r="M69" s="26">
        <v>1</v>
      </c>
      <c r="N69" s="26"/>
      <c r="O69" s="26"/>
    </row>
    <row r="70" spans="1:15" ht="13.5" customHeight="1">
      <c r="A70" s="16">
        <v>1970</v>
      </c>
      <c r="B70" s="16" t="s">
        <v>33</v>
      </c>
      <c r="C70" s="26">
        <v>1</v>
      </c>
      <c r="D70" s="26">
        <v>0</v>
      </c>
      <c r="E70" s="27"/>
      <c r="F70" s="16">
        <v>1970</v>
      </c>
      <c r="G70" s="26" t="str">
        <f>giro!C64</f>
        <v>Eddy Merckx</v>
      </c>
      <c r="H70" s="26">
        <v>0</v>
      </c>
      <c r="I70" s="26">
        <v>0</v>
      </c>
      <c r="K70" s="23">
        <v>1970</v>
      </c>
      <c r="L70" s="26" t="str">
        <f>vuelta!C38</f>
        <v>Luis Ocana</v>
      </c>
      <c r="M70" s="26">
        <v>1</v>
      </c>
      <c r="N70" s="26"/>
      <c r="O70" s="26"/>
    </row>
    <row r="71" spans="1:15" ht="13.5" customHeight="1">
      <c r="A71" s="16">
        <v>1971</v>
      </c>
      <c r="B71" s="16" t="s">
        <v>33</v>
      </c>
      <c r="C71" s="26">
        <v>1</v>
      </c>
      <c r="D71" s="26">
        <v>0</v>
      </c>
      <c r="E71" s="27"/>
      <c r="F71" s="16">
        <v>1971</v>
      </c>
      <c r="G71" s="26" t="str">
        <f>giro!C65</f>
        <v>Gosta Petterson</v>
      </c>
      <c r="H71" s="26">
        <v>1</v>
      </c>
      <c r="I71" s="26">
        <v>1</v>
      </c>
      <c r="K71" s="23">
        <v>1971</v>
      </c>
      <c r="L71" s="26" t="str">
        <f>vuelta!C39</f>
        <v>Ferdinand Bracke</v>
      </c>
      <c r="M71" s="26">
        <v>1</v>
      </c>
      <c r="N71" s="26"/>
      <c r="O71" s="26"/>
    </row>
    <row r="72" spans="1:15" ht="13.5" customHeight="1">
      <c r="A72" s="16">
        <v>1972</v>
      </c>
      <c r="B72" s="16" t="s">
        <v>33</v>
      </c>
      <c r="C72" s="26">
        <v>1</v>
      </c>
      <c r="D72" s="26">
        <v>0</v>
      </c>
      <c r="E72" s="27"/>
      <c r="F72" s="16">
        <v>1972</v>
      </c>
      <c r="G72" s="26" t="str">
        <f>giro!C66</f>
        <v>Eddy Merckx</v>
      </c>
      <c r="H72" s="26">
        <v>0</v>
      </c>
      <c r="I72" s="26">
        <v>0</v>
      </c>
      <c r="K72" s="23">
        <v>1972</v>
      </c>
      <c r="L72" s="26" t="str">
        <f>vuelta!C40</f>
        <v>Manuel Fuente</v>
      </c>
      <c r="M72" s="29">
        <v>2</v>
      </c>
      <c r="N72" s="26"/>
      <c r="O72" s="26"/>
    </row>
    <row r="73" spans="1:15" ht="13.5" customHeight="1">
      <c r="A73" s="16">
        <v>1973</v>
      </c>
      <c r="B73" s="16" t="s">
        <v>34</v>
      </c>
      <c r="C73" s="26">
        <v>1</v>
      </c>
      <c r="D73" s="26">
        <v>1</v>
      </c>
      <c r="E73" s="27"/>
      <c r="F73" s="16">
        <v>1973</v>
      </c>
      <c r="G73" s="26" t="str">
        <f>giro!C67</f>
        <v>Eddy Merckx</v>
      </c>
      <c r="H73" s="26">
        <v>0</v>
      </c>
      <c r="I73" s="26">
        <v>0</v>
      </c>
      <c r="K73" s="23">
        <v>1973</v>
      </c>
      <c r="L73" s="26" t="str">
        <f>vuelta!C41</f>
        <v>Eddy Merckx</v>
      </c>
      <c r="M73" s="26">
        <v>1</v>
      </c>
      <c r="N73" s="26"/>
      <c r="O73" s="26"/>
    </row>
    <row r="74" spans="1:15" ht="13.5" customHeight="1">
      <c r="A74" s="16">
        <v>1974</v>
      </c>
      <c r="B74" s="16" t="s">
        <v>33</v>
      </c>
      <c r="C74" s="26">
        <v>1</v>
      </c>
      <c r="D74" s="26">
        <v>0</v>
      </c>
      <c r="E74" s="27"/>
      <c r="F74" s="16">
        <v>1974</v>
      </c>
      <c r="G74" s="26" t="str">
        <f>giro!C68</f>
        <v>Eddy Merckx</v>
      </c>
      <c r="H74" s="26">
        <v>0</v>
      </c>
      <c r="I74" s="26">
        <v>0</v>
      </c>
      <c r="K74" s="23">
        <v>1974</v>
      </c>
      <c r="L74" s="26" t="str">
        <f>vuelta!C42</f>
        <v>Manuel Fuente</v>
      </c>
      <c r="M74" s="26">
        <v>0</v>
      </c>
      <c r="N74" s="26"/>
      <c r="O74" s="26"/>
    </row>
    <row r="75" spans="1:15" ht="13.5" customHeight="1">
      <c r="A75" s="16">
        <v>1975</v>
      </c>
      <c r="B75" s="16" t="s">
        <v>267</v>
      </c>
      <c r="C75" s="26">
        <v>1</v>
      </c>
      <c r="D75" s="29">
        <v>2</v>
      </c>
      <c r="E75" s="27"/>
      <c r="F75" s="16">
        <v>1975</v>
      </c>
      <c r="G75" s="26" t="str">
        <f>giro!C69</f>
        <v>Fausto Bertoglio</v>
      </c>
      <c r="H75" s="26">
        <v>1</v>
      </c>
      <c r="I75" s="26">
        <v>1</v>
      </c>
      <c r="K75" s="23">
        <v>1975</v>
      </c>
      <c r="L75" s="26" t="str">
        <f>vuelta!C43</f>
        <v>Agustin Tamames</v>
      </c>
      <c r="M75" s="26">
        <v>1</v>
      </c>
      <c r="N75" s="26"/>
      <c r="O75" s="26"/>
    </row>
    <row r="76" spans="1:15" ht="13.5" customHeight="1">
      <c r="A76" s="16">
        <v>1976</v>
      </c>
      <c r="B76" s="16" t="s">
        <v>35</v>
      </c>
      <c r="C76" s="26">
        <v>1</v>
      </c>
      <c r="D76" s="26">
        <v>1</v>
      </c>
      <c r="E76" s="27"/>
      <c r="F76" s="16">
        <v>1976</v>
      </c>
      <c r="G76" s="26" t="str">
        <f>giro!C70</f>
        <v>Felice Gimondi</v>
      </c>
      <c r="H76" s="26">
        <v>0</v>
      </c>
      <c r="I76" s="26">
        <v>0</v>
      </c>
      <c r="K76" s="23">
        <v>1976</v>
      </c>
      <c r="L76" s="26" t="str">
        <f>vuelta!C44</f>
        <v>Josè Pesarrodona</v>
      </c>
      <c r="M76" s="26">
        <v>1</v>
      </c>
      <c r="N76" s="26"/>
      <c r="O76" s="26"/>
    </row>
    <row r="77" spans="1:15" ht="13.5" customHeight="1">
      <c r="A77" s="16">
        <v>1977</v>
      </c>
      <c r="B77" s="16" t="s">
        <v>267</v>
      </c>
      <c r="C77" s="26">
        <v>1</v>
      </c>
      <c r="D77" s="26">
        <v>0</v>
      </c>
      <c r="E77" s="27"/>
      <c r="F77" s="16">
        <v>1977</v>
      </c>
      <c r="G77" s="26" t="str">
        <f>giro!C71</f>
        <v>Michel Pollentier</v>
      </c>
      <c r="H77" s="26">
        <v>1</v>
      </c>
      <c r="I77" s="26">
        <v>1</v>
      </c>
      <c r="K77" s="23">
        <v>1977</v>
      </c>
      <c r="L77" s="26" t="str">
        <f>vuelta!C45</f>
        <v>Freddy Maertens</v>
      </c>
      <c r="M77" s="26">
        <v>1</v>
      </c>
      <c r="N77" s="26"/>
      <c r="O77" s="26"/>
    </row>
    <row r="78" spans="1:15" ht="13.5" customHeight="1">
      <c r="A78" s="16">
        <v>1978</v>
      </c>
      <c r="B78" s="16" t="s">
        <v>36</v>
      </c>
      <c r="C78" s="26">
        <v>1</v>
      </c>
      <c r="D78" s="29">
        <v>5</v>
      </c>
      <c r="E78" s="27"/>
      <c r="F78" s="16">
        <v>1978</v>
      </c>
      <c r="G78" s="26" t="str">
        <f>giro!C72</f>
        <v>Johan De Muynck</v>
      </c>
      <c r="H78" s="26">
        <v>1</v>
      </c>
      <c r="I78" s="26">
        <v>1</v>
      </c>
      <c r="K78" s="23">
        <v>1978</v>
      </c>
      <c r="L78" s="26" t="str">
        <f>vuelta!C46</f>
        <v>Bernard Hinault</v>
      </c>
      <c r="M78" s="29">
        <v>2</v>
      </c>
      <c r="N78" s="26"/>
      <c r="O78" s="26"/>
    </row>
    <row r="79" spans="1:15" ht="13.5" customHeight="1">
      <c r="A79" s="16">
        <v>1979</v>
      </c>
      <c r="B79" s="16" t="s">
        <v>36</v>
      </c>
      <c r="C79" s="26">
        <v>1</v>
      </c>
      <c r="D79" s="26">
        <v>0</v>
      </c>
      <c r="E79" s="27"/>
      <c r="F79" s="16">
        <v>1979</v>
      </c>
      <c r="G79" s="26" t="str">
        <f>giro!C73</f>
        <v>Giuseppe Saronni</v>
      </c>
      <c r="H79" s="29">
        <v>2</v>
      </c>
      <c r="I79" s="26">
        <v>2</v>
      </c>
      <c r="K79" s="23">
        <v>1979</v>
      </c>
      <c r="L79" s="26" t="str">
        <f>vuelta!C47</f>
        <v>Joop Zoetemelk</v>
      </c>
      <c r="M79" s="26">
        <v>1</v>
      </c>
      <c r="N79" s="26"/>
      <c r="O79" s="26"/>
    </row>
    <row r="80" spans="1:15" ht="13.5" customHeight="1">
      <c r="A80" s="16">
        <v>1980</v>
      </c>
      <c r="B80" s="16" t="s">
        <v>37</v>
      </c>
      <c r="C80" s="26">
        <v>1</v>
      </c>
      <c r="D80" s="26">
        <v>1</v>
      </c>
      <c r="E80" s="27"/>
      <c r="F80" s="16">
        <v>1980</v>
      </c>
      <c r="G80" s="26" t="str">
        <f>giro!C74</f>
        <v>Bernard Hinault</v>
      </c>
      <c r="H80" s="29">
        <v>3</v>
      </c>
      <c r="I80" s="26">
        <v>3</v>
      </c>
      <c r="K80" s="23">
        <v>1980</v>
      </c>
      <c r="L80" s="26" t="str">
        <f>vuelta!C48</f>
        <v>Faustino Ruperez</v>
      </c>
      <c r="M80" s="26">
        <v>1</v>
      </c>
      <c r="N80" s="26"/>
      <c r="O80" s="26"/>
    </row>
    <row r="81" spans="1:15" ht="13.5" customHeight="1">
      <c r="A81" s="16">
        <v>1981</v>
      </c>
      <c r="B81" s="16" t="s">
        <v>36</v>
      </c>
      <c r="C81" s="26">
        <v>1</v>
      </c>
      <c r="D81" s="26">
        <v>0</v>
      </c>
      <c r="E81" s="27"/>
      <c r="F81" s="16">
        <v>1981</v>
      </c>
      <c r="G81" s="26" t="str">
        <f>giro!C75</f>
        <v>Giovanni Battaglin</v>
      </c>
      <c r="H81" s="26">
        <v>1</v>
      </c>
      <c r="I81" s="26">
        <v>1</v>
      </c>
      <c r="K81" s="23">
        <v>1981</v>
      </c>
      <c r="L81" s="26" t="str">
        <f>vuelta!C49</f>
        <v>Giovanni Battaglin</v>
      </c>
      <c r="M81" s="26">
        <v>1</v>
      </c>
      <c r="N81" s="26"/>
      <c r="O81" s="26"/>
    </row>
    <row r="82" spans="1:15" ht="13.5" customHeight="1">
      <c r="A82" s="16">
        <v>1982</v>
      </c>
      <c r="B82" s="16" t="s">
        <v>36</v>
      </c>
      <c r="C82" s="26">
        <v>1</v>
      </c>
      <c r="D82" s="26">
        <v>0</v>
      </c>
      <c r="E82" s="27"/>
      <c r="F82" s="16">
        <v>1982</v>
      </c>
      <c r="G82" s="26" t="str">
        <f>giro!C76</f>
        <v>Bernard Hinault</v>
      </c>
      <c r="H82" s="26">
        <v>0</v>
      </c>
      <c r="I82" s="26">
        <v>0</v>
      </c>
      <c r="K82" s="23">
        <v>1982</v>
      </c>
      <c r="L82" s="26" t="str">
        <f>vuelta!C50</f>
        <v>Marino Lejarreta</v>
      </c>
      <c r="M82" s="26">
        <v>1</v>
      </c>
      <c r="N82" s="26"/>
      <c r="O82" s="26"/>
    </row>
    <row r="83" spans="1:15" ht="13.5" customHeight="1">
      <c r="A83" s="16">
        <v>1983</v>
      </c>
      <c r="B83" s="16" t="s">
        <v>38</v>
      </c>
      <c r="C83" s="26">
        <v>1</v>
      </c>
      <c r="D83" s="29">
        <v>2</v>
      </c>
      <c r="E83" s="27"/>
      <c r="F83" s="16">
        <v>1983</v>
      </c>
      <c r="G83" s="26" t="str">
        <f>giro!C77</f>
        <v>Giuseppe Saronni</v>
      </c>
      <c r="H83" s="26">
        <v>0</v>
      </c>
      <c r="I83" s="26">
        <v>0</v>
      </c>
      <c r="K83" s="23">
        <v>1983</v>
      </c>
      <c r="L83" s="26" t="str">
        <f>vuelta!C51</f>
        <v>Bernard Hinault</v>
      </c>
      <c r="M83" s="26">
        <v>0</v>
      </c>
      <c r="N83" s="26"/>
      <c r="O83" s="26"/>
    </row>
    <row r="84" spans="1:15" ht="13.5" customHeight="1">
      <c r="A84" s="16">
        <v>1984</v>
      </c>
      <c r="B84" s="16" t="s">
        <v>38</v>
      </c>
      <c r="C84" s="26">
        <v>1</v>
      </c>
      <c r="D84" s="26">
        <v>0</v>
      </c>
      <c r="E84" s="27"/>
      <c r="F84" s="16">
        <v>1984</v>
      </c>
      <c r="G84" s="26" t="str">
        <f>giro!C78</f>
        <v>Francesco Moser</v>
      </c>
      <c r="H84" s="26">
        <v>1</v>
      </c>
      <c r="I84" s="26">
        <v>1</v>
      </c>
      <c r="K84" s="23">
        <v>1984</v>
      </c>
      <c r="L84" s="26" t="str">
        <f>vuelta!C52</f>
        <v>Eric Caritoux</v>
      </c>
      <c r="M84" s="26">
        <v>1</v>
      </c>
      <c r="N84" s="26"/>
      <c r="O84" s="26"/>
    </row>
    <row r="85" spans="1:15" ht="13.5" customHeight="1">
      <c r="A85" s="16">
        <v>1985</v>
      </c>
      <c r="B85" s="16" t="s">
        <v>36</v>
      </c>
      <c r="C85" s="26">
        <v>1</v>
      </c>
      <c r="D85" s="26">
        <v>0</v>
      </c>
      <c r="E85" s="27"/>
      <c r="F85" s="16">
        <v>1985</v>
      </c>
      <c r="G85" s="26" t="str">
        <f>giro!C79</f>
        <v>Bernard Hinault</v>
      </c>
      <c r="H85" s="26">
        <v>0</v>
      </c>
      <c r="I85" s="26">
        <v>0</v>
      </c>
      <c r="K85" s="23">
        <v>1985</v>
      </c>
      <c r="L85" s="26" t="str">
        <f>vuelta!C53</f>
        <v>Pedro Delgado</v>
      </c>
      <c r="M85" s="29">
        <v>2</v>
      </c>
      <c r="N85" s="26"/>
      <c r="O85" s="26"/>
    </row>
    <row r="86" spans="1:15" ht="13.5" customHeight="1">
      <c r="A86" s="16">
        <v>1986</v>
      </c>
      <c r="B86" s="16" t="s">
        <v>39</v>
      </c>
      <c r="C86" s="26">
        <v>1</v>
      </c>
      <c r="D86" s="29">
        <v>3</v>
      </c>
      <c r="E86" s="27"/>
      <c r="F86" s="16">
        <v>1986</v>
      </c>
      <c r="G86" s="26" t="str">
        <f>giro!C80</f>
        <v>Roberto Visentini</v>
      </c>
      <c r="H86" s="26">
        <v>1</v>
      </c>
      <c r="I86" s="26">
        <v>1</v>
      </c>
      <c r="K86" s="23">
        <v>1986</v>
      </c>
      <c r="L86" s="26" t="str">
        <f>vuelta!C54</f>
        <v>Alvaro Pino</v>
      </c>
      <c r="M86" s="26">
        <v>1</v>
      </c>
      <c r="N86" s="26"/>
      <c r="O86" s="26"/>
    </row>
    <row r="87" spans="1:15" ht="13.5" customHeight="1">
      <c r="A87" s="16">
        <v>1987</v>
      </c>
      <c r="B87" s="16" t="s">
        <v>40</v>
      </c>
      <c r="C87" s="26">
        <v>1</v>
      </c>
      <c r="D87" s="26">
        <v>1</v>
      </c>
      <c r="E87" s="27"/>
      <c r="F87" s="16">
        <v>1987</v>
      </c>
      <c r="G87" s="26" t="str">
        <f>giro!C81</f>
        <v>Stephen Roche</v>
      </c>
      <c r="H87" s="26">
        <v>1</v>
      </c>
      <c r="I87" s="26">
        <v>1</v>
      </c>
      <c r="K87" s="23">
        <v>1987</v>
      </c>
      <c r="L87" s="26" t="str">
        <f>vuelta!C55</f>
        <v>Lucio Herrera</v>
      </c>
      <c r="M87" s="26">
        <v>1</v>
      </c>
      <c r="N87" s="26"/>
      <c r="O87" s="26"/>
    </row>
    <row r="88" spans="1:15" ht="13.5" customHeight="1">
      <c r="A88" s="16">
        <v>1988</v>
      </c>
      <c r="B88" s="16" t="s">
        <v>41</v>
      </c>
      <c r="C88" s="26">
        <v>1</v>
      </c>
      <c r="D88" s="26">
        <v>1</v>
      </c>
      <c r="E88" s="27"/>
      <c r="F88" s="16">
        <v>1988</v>
      </c>
      <c r="G88" s="26" t="str">
        <f>giro!C82</f>
        <v>Andrew Hampsten</v>
      </c>
      <c r="H88" s="26">
        <v>1</v>
      </c>
      <c r="I88" s="26">
        <v>1</v>
      </c>
      <c r="K88" s="23">
        <v>1988</v>
      </c>
      <c r="L88" s="26" t="str">
        <f>vuelta!C56</f>
        <v>Sean Kelly</v>
      </c>
      <c r="M88" s="26">
        <v>1</v>
      </c>
      <c r="N88" s="26"/>
      <c r="O88" s="26"/>
    </row>
    <row r="89" spans="1:15" ht="13.5" customHeight="1">
      <c r="A89" s="16">
        <v>1989</v>
      </c>
      <c r="B89" s="16" t="s">
        <v>39</v>
      </c>
      <c r="C89" s="26">
        <v>1</v>
      </c>
      <c r="D89" s="26">
        <v>0</v>
      </c>
      <c r="E89" s="27"/>
      <c r="F89" s="16">
        <v>1989</v>
      </c>
      <c r="G89" s="26" t="str">
        <f>giro!C83</f>
        <v>Laurent Fignon</v>
      </c>
      <c r="H89" s="26">
        <v>1</v>
      </c>
      <c r="I89" s="26">
        <v>1</v>
      </c>
      <c r="K89" s="23">
        <v>1989</v>
      </c>
      <c r="L89" s="26" t="str">
        <f>vuelta!C57</f>
        <v>Pedro Delgado</v>
      </c>
      <c r="M89" s="26">
        <v>0</v>
      </c>
      <c r="N89" s="26"/>
      <c r="O89" s="26"/>
    </row>
    <row r="90" spans="1:15" ht="13.5" customHeight="1">
      <c r="A90" s="16">
        <v>1990</v>
      </c>
      <c r="B90" s="16" t="s">
        <v>39</v>
      </c>
      <c r="C90" s="26">
        <v>1</v>
      </c>
      <c r="D90" s="26">
        <v>0</v>
      </c>
      <c r="E90" s="27"/>
      <c r="F90" s="16">
        <v>1990</v>
      </c>
      <c r="G90" s="26" t="str">
        <f>giro!C84</f>
        <v>Gianni Bugno</v>
      </c>
      <c r="H90" s="26">
        <v>1</v>
      </c>
      <c r="I90" s="26">
        <v>1</v>
      </c>
      <c r="K90" s="23">
        <v>1990</v>
      </c>
      <c r="L90" s="26" t="str">
        <f>vuelta!C58</f>
        <v>Marco Giovannetti</v>
      </c>
      <c r="M90" s="26">
        <v>1</v>
      </c>
      <c r="N90" s="26"/>
      <c r="O90" s="26"/>
    </row>
    <row r="91" spans="1:15" ht="13.5" customHeight="1">
      <c r="A91" s="16">
        <v>1991</v>
      </c>
      <c r="B91" s="16" t="s">
        <v>42</v>
      </c>
      <c r="C91" s="26">
        <v>1</v>
      </c>
      <c r="D91" s="29">
        <v>5</v>
      </c>
      <c r="E91" s="27"/>
      <c r="F91" s="16">
        <v>1991</v>
      </c>
      <c r="G91" s="26" t="str">
        <f>giro!C85</f>
        <v>Franco Chioccioli</v>
      </c>
      <c r="H91" s="26">
        <v>1</v>
      </c>
      <c r="I91" s="26">
        <v>1</v>
      </c>
      <c r="K91" s="23">
        <v>1991</v>
      </c>
      <c r="L91" s="26" t="str">
        <f>vuelta!C59</f>
        <v>Melcior Mauri</v>
      </c>
      <c r="M91" s="26">
        <v>1</v>
      </c>
      <c r="N91" s="26"/>
      <c r="O91" s="26"/>
    </row>
    <row r="92" spans="1:15" ht="13.5" customHeight="1">
      <c r="A92" s="16">
        <v>1992</v>
      </c>
      <c r="B92" s="16" t="s">
        <v>42</v>
      </c>
      <c r="C92" s="26">
        <v>1</v>
      </c>
      <c r="D92" s="26">
        <v>0</v>
      </c>
      <c r="E92" s="27"/>
      <c r="F92" s="16">
        <v>1992</v>
      </c>
      <c r="G92" s="26" t="str">
        <f>giro!C86</f>
        <v>Miguel Indurain</v>
      </c>
      <c r="H92" s="29">
        <v>2</v>
      </c>
      <c r="I92" s="26">
        <v>2</v>
      </c>
      <c r="K92" s="23">
        <v>1992</v>
      </c>
      <c r="L92" s="26" t="str">
        <f>vuelta!C60</f>
        <v>Tony Rominger</v>
      </c>
      <c r="M92" s="29">
        <v>3</v>
      </c>
      <c r="N92" s="26"/>
      <c r="O92" s="26"/>
    </row>
    <row r="93" spans="1:15" ht="13.5" customHeight="1">
      <c r="A93" s="16">
        <v>1993</v>
      </c>
      <c r="B93" s="16" t="s">
        <v>42</v>
      </c>
      <c r="C93" s="26">
        <v>1</v>
      </c>
      <c r="D93" s="26">
        <v>0</v>
      </c>
      <c r="E93" s="27"/>
      <c r="F93" s="16">
        <v>1993</v>
      </c>
      <c r="G93" s="26" t="str">
        <f>giro!C87</f>
        <v>Miguel Indurain</v>
      </c>
      <c r="H93" s="26">
        <v>0</v>
      </c>
      <c r="I93" s="26">
        <v>0</v>
      </c>
      <c r="K93" s="23">
        <v>1993</v>
      </c>
      <c r="L93" s="26" t="str">
        <f>vuelta!C61</f>
        <v>Tony Rominger</v>
      </c>
      <c r="M93" s="26">
        <v>0</v>
      </c>
      <c r="N93" s="26"/>
      <c r="O93" s="26"/>
    </row>
    <row r="94" spans="1:15" ht="13.5" customHeight="1">
      <c r="A94" s="16">
        <v>1994</v>
      </c>
      <c r="B94" s="16" t="s">
        <v>42</v>
      </c>
      <c r="C94" s="26">
        <v>1</v>
      </c>
      <c r="D94" s="26">
        <v>0</v>
      </c>
      <c r="E94" s="27"/>
      <c r="F94" s="16">
        <v>1994</v>
      </c>
      <c r="G94" s="26" t="str">
        <f>giro!C88</f>
        <v>Eugeni Berzin</v>
      </c>
      <c r="H94" s="26">
        <v>1</v>
      </c>
      <c r="I94" s="26">
        <v>1</v>
      </c>
      <c r="K94" s="23">
        <v>1994</v>
      </c>
      <c r="L94" s="26" t="str">
        <f>vuelta!C62</f>
        <v>Tony Rominger</v>
      </c>
      <c r="M94" s="26">
        <v>0</v>
      </c>
      <c r="N94" s="26"/>
      <c r="O94" s="26"/>
    </row>
    <row r="95" spans="1:15" ht="13.5" customHeight="1">
      <c r="A95" s="16">
        <v>1995</v>
      </c>
      <c r="B95" s="16" t="s">
        <v>42</v>
      </c>
      <c r="C95" s="26">
        <v>1</v>
      </c>
      <c r="D95" s="26">
        <v>0</v>
      </c>
      <c r="E95" s="27"/>
      <c r="F95" s="16">
        <v>1995</v>
      </c>
      <c r="G95" s="26" t="str">
        <f>giro!C89</f>
        <v>Tony Rominger</v>
      </c>
      <c r="H95" s="26">
        <v>1</v>
      </c>
      <c r="I95" s="26">
        <v>1</v>
      </c>
      <c r="K95" s="23">
        <v>1995</v>
      </c>
      <c r="L95" s="26" t="str">
        <f>vuelta!C63</f>
        <v>Laurent Jalabert</v>
      </c>
      <c r="M95" s="26">
        <v>1</v>
      </c>
      <c r="N95" s="26"/>
      <c r="O95" s="26"/>
    </row>
    <row r="96" spans="1:15" ht="13.5" customHeight="1">
      <c r="A96" s="16">
        <v>1996</v>
      </c>
      <c r="B96" s="16" t="s">
        <v>43</v>
      </c>
      <c r="C96" s="26">
        <v>1</v>
      </c>
      <c r="D96" s="26">
        <v>1</v>
      </c>
      <c r="E96" s="27"/>
      <c r="F96" s="16">
        <v>1996</v>
      </c>
      <c r="G96" s="26" t="str">
        <f>giro!C90</f>
        <v>Pavel Tonkov</v>
      </c>
      <c r="H96" s="26">
        <v>1</v>
      </c>
      <c r="I96" s="26">
        <v>1</v>
      </c>
      <c r="K96" s="23">
        <v>1996</v>
      </c>
      <c r="L96" s="26" t="str">
        <f>vuelta!C64</f>
        <v>Alex Zuelle</v>
      </c>
      <c r="M96" s="29">
        <v>2</v>
      </c>
      <c r="N96" s="26"/>
      <c r="O96" s="26"/>
    </row>
    <row r="97" spans="1:15" ht="13.5" customHeight="1">
      <c r="A97" s="16">
        <v>1997</v>
      </c>
      <c r="B97" s="16" t="s">
        <v>44</v>
      </c>
      <c r="C97" s="26">
        <v>1</v>
      </c>
      <c r="D97" s="26">
        <v>1</v>
      </c>
      <c r="E97" s="27"/>
      <c r="F97" s="16">
        <v>1997</v>
      </c>
      <c r="G97" s="26" t="str">
        <f>giro!C91</f>
        <v>Ivan Gotti</v>
      </c>
      <c r="H97" s="29">
        <v>2</v>
      </c>
      <c r="I97" s="26">
        <v>2</v>
      </c>
      <c r="K97" s="23">
        <v>1997</v>
      </c>
      <c r="L97" s="26" t="str">
        <f>vuelta!C65</f>
        <v>Alex Zuelle</v>
      </c>
      <c r="M97" s="26">
        <v>0</v>
      </c>
      <c r="N97" s="26"/>
      <c r="O97" s="26"/>
    </row>
    <row r="98" spans="1:15" ht="13.5" customHeight="1">
      <c r="A98" s="16">
        <v>1998</v>
      </c>
      <c r="B98" s="16" t="s">
        <v>45</v>
      </c>
      <c r="C98" s="26">
        <v>1</v>
      </c>
      <c r="D98" s="26">
        <v>1</v>
      </c>
      <c r="E98" s="27"/>
      <c r="F98" s="16">
        <v>1998</v>
      </c>
      <c r="G98" s="26" t="str">
        <f>giro!C92</f>
        <v>Marco Pantani</v>
      </c>
      <c r="H98" s="26">
        <v>1</v>
      </c>
      <c r="I98" s="26">
        <v>1</v>
      </c>
      <c r="K98" s="23">
        <v>1998</v>
      </c>
      <c r="L98" s="26" t="str">
        <f>vuelta!C66</f>
        <v>Abraham Olano</v>
      </c>
      <c r="M98" s="26">
        <v>1</v>
      </c>
      <c r="N98" s="26"/>
      <c r="O98" s="26"/>
    </row>
    <row r="99" spans="1:15" ht="13.5" customHeight="1">
      <c r="A99" s="19">
        <v>1999</v>
      </c>
      <c r="B99" s="19" t="s">
        <v>268</v>
      </c>
      <c r="C99" s="31">
        <v>0</v>
      </c>
      <c r="D99" s="31">
        <v>0</v>
      </c>
      <c r="E99" s="27"/>
      <c r="F99" s="16">
        <v>1999</v>
      </c>
      <c r="G99" s="26" t="str">
        <f>giro!C93</f>
        <v>Ivan Gotti</v>
      </c>
      <c r="H99" s="26">
        <v>0</v>
      </c>
      <c r="I99" s="26">
        <v>0</v>
      </c>
      <c r="K99" s="23">
        <v>1999</v>
      </c>
      <c r="L99" s="26" t="str">
        <f>vuelta!C67</f>
        <v>Jan Ullrich</v>
      </c>
      <c r="M99" s="26">
        <v>1</v>
      </c>
      <c r="N99" s="26"/>
      <c r="O99" s="26"/>
    </row>
    <row r="100" spans="1:15" ht="13.5" customHeight="1">
      <c r="A100" s="19">
        <v>2000</v>
      </c>
      <c r="B100" s="19" t="s">
        <v>268</v>
      </c>
      <c r="C100" s="31">
        <v>0</v>
      </c>
      <c r="D100" s="31">
        <v>0</v>
      </c>
      <c r="E100" s="27"/>
      <c r="F100" s="16">
        <v>2000</v>
      </c>
      <c r="G100" s="26" t="str">
        <f>giro!C94</f>
        <v>Stefano Garzelli</v>
      </c>
      <c r="H100" s="26">
        <v>1</v>
      </c>
      <c r="I100" s="26">
        <v>1</v>
      </c>
      <c r="K100" s="23">
        <v>2000</v>
      </c>
      <c r="L100" s="26" t="str">
        <f>vuelta!C68</f>
        <v>Roberto Heras</v>
      </c>
      <c r="M100" s="29">
        <v>3</v>
      </c>
      <c r="N100" s="26"/>
      <c r="O100" s="26"/>
    </row>
    <row r="101" spans="1:15" ht="12.75" customHeight="1">
      <c r="A101" s="19">
        <v>2001</v>
      </c>
      <c r="B101" s="19" t="s">
        <v>268</v>
      </c>
      <c r="C101" s="31">
        <v>0</v>
      </c>
      <c r="D101" s="31">
        <v>0</v>
      </c>
      <c r="E101" s="27"/>
      <c r="F101" s="16">
        <v>2001</v>
      </c>
      <c r="G101" s="26" t="str">
        <f>giro!C95</f>
        <v>Gilberto Simoni</v>
      </c>
      <c r="H101" s="29">
        <v>2</v>
      </c>
      <c r="I101" s="26">
        <v>2</v>
      </c>
      <c r="K101" s="23">
        <v>2001</v>
      </c>
      <c r="L101" s="26" t="str">
        <f>vuelta!C69</f>
        <v>Angel Casero</v>
      </c>
      <c r="M101" s="26">
        <v>1</v>
      </c>
      <c r="N101" s="26"/>
      <c r="O101" s="26"/>
    </row>
    <row r="102" spans="1:15" ht="12">
      <c r="A102" s="19">
        <v>2002</v>
      </c>
      <c r="B102" s="19" t="s">
        <v>268</v>
      </c>
      <c r="C102" s="31">
        <v>0</v>
      </c>
      <c r="D102" s="31">
        <v>0</v>
      </c>
      <c r="E102" s="27"/>
      <c r="F102" s="16">
        <v>2002</v>
      </c>
      <c r="G102" s="26" t="str">
        <f>giro!C96</f>
        <v>Paolo Savoldelli</v>
      </c>
      <c r="H102" s="29">
        <v>2</v>
      </c>
      <c r="I102" s="26">
        <v>2</v>
      </c>
      <c r="K102" s="23">
        <v>2002</v>
      </c>
      <c r="L102" s="26" t="str">
        <f>vuelta!C70</f>
        <v>Aitor Gonzales</v>
      </c>
      <c r="M102" s="26">
        <v>1</v>
      </c>
      <c r="N102" s="26"/>
      <c r="O102" s="26"/>
    </row>
    <row r="103" spans="1:15" ht="12">
      <c r="A103" s="19">
        <v>2003</v>
      </c>
      <c r="B103" s="19" t="s">
        <v>268</v>
      </c>
      <c r="C103" s="31">
        <v>0</v>
      </c>
      <c r="D103" s="31">
        <v>0</v>
      </c>
      <c r="E103" s="27"/>
      <c r="F103" s="16">
        <v>2003</v>
      </c>
      <c r="G103" s="26" t="str">
        <f>giro!C97</f>
        <v>Gilberto Simoni</v>
      </c>
      <c r="H103" s="26">
        <v>0</v>
      </c>
      <c r="I103" s="26">
        <v>0</v>
      </c>
      <c r="K103" s="23">
        <v>2003</v>
      </c>
      <c r="L103" s="26" t="str">
        <f>vuelta!C71</f>
        <v>Roberto Heras</v>
      </c>
      <c r="M103" s="26">
        <v>0</v>
      </c>
      <c r="N103" s="26"/>
      <c r="O103" s="26"/>
    </row>
    <row r="104" spans="1:15" ht="12">
      <c r="A104" s="19">
        <v>2004</v>
      </c>
      <c r="B104" s="19" t="s">
        <v>268</v>
      </c>
      <c r="C104" s="31">
        <v>0</v>
      </c>
      <c r="D104" s="31">
        <v>0</v>
      </c>
      <c r="E104" s="27"/>
      <c r="F104" s="16">
        <v>2004</v>
      </c>
      <c r="G104" s="26" t="str">
        <f>giro!C98</f>
        <v>Damiano Cunego</v>
      </c>
      <c r="H104" s="26">
        <v>1</v>
      </c>
      <c r="I104" s="26">
        <v>1</v>
      </c>
      <c r="K104" s="23">
        <v>2004</v>
      </c>
      <c r="L104" s="26" t="str">
        <f>vuelta!C72</f>
        <v>Roberto Heras</v>
      </c>
      <c r="M104" s="26">
        <v>0</v>
      </c>
      <c r="N104" s="26"/>
      <c r="O104" s="26"/>
    </row>
    <row r="105" spans="1:15" ht="12">
      <c r="A105" s="19">
        <v>2005</v>
      </c>
      <c r="B105" s="19" t="s">
        <v>268</v>
      </c>
      <c r="C105" s="31">
        <v>0</v>
      </c>
      <c r="D105" s="31">
        <v>0</v>
      </c>
      <c r="E105" s="27"/>
      <c r="F105" s="16">
        <v>2005</v>
      </c>
      <c r="G105" s="26" t="str">
        <f>giro!C99</f>
        <v>Paolo Savoldelli</v>
      </c>
      <c r="H105" s="26">
        <v>0</v>
      </c>
      <c r="I105" s="26">
        <v>0</v>
      </c>
      <c r="K105" s="23">
        <v>2005</v>
      </c>
      <c r="L105" s="26" t="str">
        <f>vuelta!C73</f>
        <v>Denis Menchov</v>
      </c>
      <c r="M105" s="29">
        <v>2</v>
      </c>
      <c r="N105" s="26"/>
      <c r="O105" s="26"/>
    </row>
    <row r="106" spans="1:15" ht="12">
      <c r="A106" s="16">
        <v>2006</v>
      </c>
      <c r="B106" s="16" t="s">
        <v>46</v>
      </c>
      <c r="C106" s="26">
        <v>1</v>
      </c>
      <c r="D106" s="26">
        <v>1</v>
      </c>
      <c r="E106" s="27"/>
      <c r="F106" s="16">
        <v>2006</v>
      </c>
      <c r="G106" s="26" t="str">
        <f>giro!C100</f>
        <v>Ivan Basso</v>
      </c>
      <c r="H106" s="29">
        <v>2</v>
      </c>
      <c r="I106" s="26">
        <v>2</v>
      </c>
      <c r="K106" s="23">
        <v>2006</v>
      </c>
      <c r="L106" s="26" t="str">
        <f>vuelta!C74</f>
        <v>Alexandre Vinokourov</v>
      </c>
      <c r="M106" s="26">
        <v>1</v>
      </c>
      <c r="N106" s="26"/>
      <c r="O106" s="26"/>
    </row>
    <row r="107" spans="1:15" ht="12">
      <c r="A107" s="16">
        <v>2007</v>
      </c>
      <c r="B107" s="16" t="s">
        <v>47</v>
      </c>
      <c r="C107" s="26">
        <v>1</v>
      </c>
      <c r="D107" s="29">
        <v>2</v>
      </c>
      <c r="E107" s="27"/>
      <c r="F107" s="16">
        <v>2007</v>
      </c>
      <c r="G107" s="26" t="str">
        <f>giro!C101</f>
        <v>Danilo Di Luca</v>
      </c>
      <c r="H107" s="26">
        <v>1</v>
      </c>
      <c r="I107" s="26">
        <v>1</v>
      </c>
      <c r="K107" s="23">
        <v>2007</v>
      </c>
      <c r="L107" s="26" t="str">
        <f>vuelta!C75</f>
        <v>Denis Menchov</v>
      </c>
      <c r="M107" s="26">
        <v>0</v>
      </c>
      <c r="N107" s="26"/>
      <c r="O107" s="26"/>
    </row>
    <row r="108" spans="1:15" ht="12">
      <c r="A108" s="16">
        <v>2008</v>
      </c>
      <c r="B108" s="16" t="s">
        <v>48</v>
      </c>
      <c r="C108" s="26">
        <v>1</v>
      </c>
      <c r="D108" s="26">
        <v>1</v>
      </c>
      <c r="E108" s="27"/>
      <c r="F108" s="16">
        <v>2008</v>
      </c>
      <c r="G108" s="26" t="str">
        <f>giro!C102</f>
        <v>Alberto Contador</v>
      </c>
      <c r="H108" s="29">
        <v>2</v>
      </c>
      <c r="I108" s="26">
        <v>2</v>
      </c>
      <c r="K108" s="23">
        <v>2008</v>
      </c>
      <c r="L108" s="26" t="str">
        <f>vuelta!C76</f>
        <v>Alberto Contador</v>
      </c>
      <c r="M108" s="29">
        <v>3</v>
      </c>
      <c r="N108" s="26"/>
      <c r="O108" s="26"/>
    </row>
    <row r="109" spans="1:15" ht="12">
      <c r="A109" s="16">
        <v>2009</v>
      </c>
      <c r="B109" s="16" t="s">
        <v>47</v>
      </c>
      <c r="C109" s="26">
        <v>1</v>
      </c>
      <c r="D109" s="26">
        <v>0</v>
      </c>
      <c r="E109" s="27"/>
      <c r="F109" s="16">
        <v>2009</v>
      </c>
      <c r="G109" s="26" t="str">
        <f>giro!C103</f>
        <v>Denis Menchov</v>
      </c>
      <c r="H109" s="26">
        <v>1</v>
      </c>
      <c r="I109" s="26">
        <v>1</v>
      </c>
      <c r="K109" s="23">
        <v>2009</v>
      </c>
      <c r="L109" s="26" t="str">
        <f>vuelta!C77</f>
        <v>Alejandro Valverde</v>
      </c>
      <c r="M109" s="26">
        <v>1</v>
      </c>
      <c r="N109" s="26"/>
      <c r="O109" s="26"/>
    </row>
    <row r="110" spans="1:15" ht="12">
      <c r="A110" s="16">
        <v>2010</v>
      </c>
      <c r="B110" s="16" t="s">
        <v>49</v>
      </c>
      <c r="C110" s="26">
        <v>1</v>
      </c>
      <c r="D110" s="26">
        <v>1</v>
      </c>
      <c r="E110" s="27"/>
      <c r="F110" s="16">
        <v>2010</v>
      </c>
      <c r="G110" s="26" t="str">
        <f>giro!C104</f>
        <v>Ivan Basso</v>
      </c>
      <c r="H110" s="26">
        <v>0</v>
      </c>
      <c r="I110" s="26">
        <v>0</v>
      </c>
      <c r="K110" s="23">
        <v>2010</v>
      </c>
      <c r="L110" s="26" t="str">
        <f>vuelta!C78</f>
        <v>Vincenzo Nibali</v>
      </c>
      <c r="M110" s="26">
        <v>1</v>
      </c>
      <c r="N110" s="26"/>
      <c r="O110" s="26"/>
    </row>
    <row r="111" spans="1:15" ht="12">
      <c r="A111" s="16">
        <v>2011</v>
      </c>
      <c r="B111" s="16" t="s">
        <v>50</v>
      </c>
      <c r="C111" s="26">
        <v>1</v>
      </c>
      <c r="D111" s="26">
        <v>1</v>
      </c>
      <c r="E111" s="27"/>
      <c r="F111" s="16">
        <v>2011</v>
      </c>
      <c r="G111" s="26" t="str">
        <f>giro!C105</f>
        <v>Michele Scarponi</v>
      </c>
      <c r="H111" s="26">
        <v>1</v>
      </c>
      <c r="I111" s="26">
        <v>1</v>
      </c>
      <c r="K111" s="23">
        <v>2011</v>
      </c>
      <c r="L111" s="26" t="str">
        <f>vuelta!C79</f>
        <v>Juan Josè Cobo</v>
      </c>
      <c r="M111" s="26">
        <v>1</v>
      </c>
      <c r="N111" s="26"/>
      <c r="O111" s="26"/>
    </row>
    <row r="112" spans="1:15" ht="12">
      <c r="A112" s="16">
        <v>2012</v>
      </c>
      <c r="B112" s="16" t="s">
        <v>51</v>
      </c>
      <c r="C112" s="26">
        <v>1</v>
      </c>
      <c r="D112" s="26">
        <v>1</v>
      </c>
      <c r="E112" s="27"/>
      <c r="F112" s="16">
        <v>2012</v>
      </c>
      <c r="G112" s="26" t="str">
        <f>giro!C106</f>
        <v>Ryder Hesjedal</v>
      </c>
      <c r="H112" s="26">
        <v>1</v>
      </c>
      <c r="I112" s="26">
        <v>1</v>
      </c>
      <c r="K112" s="23">
        <v>2012</v>
      </c>
      <c r="L112" s="26" t="str">
        <f>vuelta!C80</f>
        <v>Alberto Contador</v>
      </c>
      <c r="M112" s="26">
        <v>0</v>
      </c>
      <c r="N112" s="26"/>
      <c r="O112" s="26"/>
    </row>
    <row r="113" spans="1:15" ht="12">
      <c r="A113" s="16">
        <v>2013</v>
      </c>
      <c r="B113" s="16" t="s">
        <v>52</v>
      </c>
      <c r="C113" s="26">
        <v>1</v>
      </c>
      <c r="D113" s="29">
        <v>2</v>
      </c>
      <c r="E113" s="27"/>
      <c r="F113" s="16">
        <v>2013</v>
      </c>
      <c r="G113" s="26" t="str">
        <f>giro!C107</f>
        <v>Vincenzo Nibali</v>
      </c>
      <c r="H113" s="26">
        <v>1</v>
      </c>
      <c r="I113" s="26">
        <v>1</v>
      </c>
      <c r="K113" s="23">
        <v>2013</v>
      </c>
      <c r="L113" s="26" t="str">
        <f>vuelta!C81</f>
        <v>Christopher Horner</v>
      </c>
      <c r="M113" s="26">
        <v>1</v>
      </c>
      <c r="N113" s="26"/>
      <c r="O113" s="26"/>
    </row>
    <row r="114" spans="1:15" ht="12">
      <c r="A114" s="16">
        <v>2014</v>
      </c>
      <c r="B114" s="16" t="s">
        <v>53</v>
      </c>
      <c r="C114" s="26">
        <v>1</v>
      </c>
      <c r="D114" s="26">
        <v>1</v>
      </c>
      <c r="E114" s="27"/>
      <c r="F114" s="16">
        <v>2014</v>
      </c>
      <c r="G114" s="26" t="str">
        <f>giro!C108</f>
        <v>Nairo Quintana</v>
      </c>
      <c r="H114" s="26">
        <v>1</v>
      </c>
      <c r="I114" s="26">
        <v>1</v>
      </c>
      <c r="K114" s="23">
        <v>2014</v>
      </c>
      <c r="L114" s="26" t="str">
        <f>vuelta!C82</f>
        <v>Alberto Contador</v>
      </c>
      <c r="M114" s="26">
        <v>0</v>
      </c>
      <c r="N114" s="26"/>
      <c r="O114" s="26"/>
    </row>
    <row r="115" spans="1:15" ht="12">
      <c r="A115" s="16">
        <v>2015</v>
      </c>
      <c r="B115" s="16" t="s">
        <v>52</v>
      </c>
      <c r="C115" s="36">
        <v>1</v>
      </c>
      <c r="D115" s="36">
        <v>0</v>
      </c>
      <c r="E115" s="27"/>
      <c r="F115" s="38">
        <v>2015</v>
      </c>
      <c r="G115" s="26" t="str">
        <f>giro!C109</f>
        <v>Alberto Contador</v>
      </c>
      <c r="H115" s="26">
        <v>0</v>
      </c>
      <c r="I115" s="26">
        <v>0</v>
      </c>
      <c r="K115" s="23">
        <v>2015</v>
      </c>
      <c r="L115" s="26" t="str">
        <f>vuelta!C83</f>
        <v>Fabio Aru</v>
      </c>
      <c r="M115" s="26">
        <v>1</v>
      </c>
      <c r="N115" s="26"/>
      <c r="O115" s="26"/>
    </row>
    <row r="116" spans="1:15" ht="12">
      <c r="A116" s="16">
        <v>2016</v>
      </c>
      <c r="B116" s="16" t="s">
        <v>52</v>
      </c>
      <c r="C116" s="26">
        <v>1</v>
      </c>
      <c r="D116" s="26">
        <v>1</v>
      </c>
      <c r="E116" s="26"/>
      <c r="F116" s="16">
        <v>2016</v>
      </c>
      <c r="G116" s="26" t="str">
        <f>giro!C110</f>
        <v>Vincezo Nibali</v>
      </c>
      <c r="H116" s="26">
        <v>1</v>
      </c>
      <c r="I116" s="26">
        <v>1</v>
      </c>
      <c r="K116" s="23">
        <v>2016</v>
      </c>
      <c r="L116" s="26" t="str">
        <f>vuelta!C84</f>
        <v>Nairo Quintana</v>
      </c>
      <c r="M116" s="26">
        <v>1</v>
      </c>
      <c r="N116" s="26"/>
      <c r="O116" s="26"/>
    </row>
    <row r="117" spans="1:15" ht="12">
      <c r="A117" s="84">
        <v>2017</v>
      </c>
      <c r="B117" s="84" t="s">
        <v>421</v>
      </c>
      <c r="C117" s="27">
        <v>0</v>
      </c>
      <c r="D117" s="27">
        <v>0</v>
      </c>
      <c r="E117" s="27"/>
      <c r="F117" s="84">
        <v>2017</v>
      </c>
      <c r="G117" s="27" t="str">
        <f>B117</f>
        <v>Tom Doumulen</v>
      </c>
      <c r="H117" s="27">
        <v>1</v>
      </c>
      <c r="I117" s="27">
        <v>1</v>
      </c>
      <c r="K117" s="85">
        <v>2017</v>
      </c>
      <c r="L117" s="27"/>
      <c r="M117" s="27"/>
      <c r="N117" s="27"/>
      <c r="O117" s="27"/>
    </row>
    <row r="118" spans="1:13" ht="12">
      <c r="A118" s="13">
        <f>COUNTA(A3:A117)</f>
        <v>115</v>
      </c>
      <c r="C118" s="13">
        <f>COUNTA(C3:C115)</f>
        <v>113</v>
      </c>
      <c r="D118" s="13">
        <f>COUNTA(D3:D117)</f>
        <v>115</v>
      </c>
      <c r="F118" s="13">
        <f>COUNTA(F9:F117)-9</f>
        <v>100</v>
      </c>
      <c r="H118" s="13">
        <f>COUNTA(H3:H117)-9</f>
        <v>100</v>
      </c>
      <c r="I118" s="13">
        <f>COUNTA(I3:I117)-9</f>
        <v>100</v>
      </c>
      <c r="M118" s="13">
        <f>COUNTA(M3:M117)</f>
        <v>82</v>
      </c>
    </row>
    <row r="119" spans="1:13" ht="12">
      <c r="A119" s="17">
        <v>11</v>
      </c>
      <c r="C119" s="13">
        <v>11</v>
      </c>
      <c r="D119" s="13">
        <v>11</v>
      </c>
      <c r="M119" s="17">
        <v>11</v>
      </c>
    </row>
    <row r="120" spans="1:13" ht="12">
      <c r="A120" s="14">
        <f>A118-A119</f>
        <v>104</v>
      </c>
      <c r="C120" s="14">
        <f>C118-C119</f>
        <v>102</v>
      </c>
      <c r="D120" s="14">
        <f>D118-D119</f>
        <v>104</v>
      </c>
      <c r="M120" s="14">
        <f>M118-M119</f>
        <v>71</v>
      </c>
    </row>
  </sheetData>
  <mergeCells count="4">
    <mergeCell ref="O1:O2"/>
    <mergeCell ref="F1:I1"/>
    <mergeCell ref="A1:D1"/>
    <mergeCell ref="K1:N1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1"/>
  <sheetViews>
    <sheetView workbookViewId="0" topLeftCell="A1">
      <selection activeCell="A1" sqref="A1"/>
    </sheetView>
  </sheetViews>
  <sheetFormatPr defaultColWidth="9.140625" defaultRowHeight="12.75"/>
  <cols>
    <col min="1" max="1" width="20.140625" style="40" customWidth="1"/>
    <col min="2" max="2" width="33.421875" style="40" customWidth="1"/>
    <col min="3" max="3" width="19.421875" style="40" hidden="1" customWidth="1"/>
    <col min="4" max="4" width="4.8515625" style="40" customWidth="1"/>
    <col min="5" max="5" width="1.7109375" style="40" customWidth="1"/>
    <col min="6" max="6" width="24.140625" style="40" customWidth="1"/>
    <col min="7" max="7" width="6.140625" style="40" customWidth="1"/>
    <col min="8" max="8" width="15.421875" style="40" customWidth="1"/>
    <col min="9" max="9" width="5.00390625" style="40" customWidth="1"/>
    <col min="10" max="10" width="6.7109375" style="40" customWidth="1"/>
    <col min="11" max="16384" width="9.140625" style="40" customWidth="1"/>
  </cols>
  <sheetData>
    <row r="1" spans="1:11" ht="12">
      <c r="A1" s="49" t="s">
        <v>303</v>
      </c>
      <c r="B1" s="49" t="s">
        <v>269</v>
      </c>
      <c r="C1" s="42"/>
      <c r="D1" s="49" t="s">
        <v>99</v>
      </c>
      <c r="E1" s="47"/>
      <c r="F1" s="49" t="s">
        <v>273</v>
      </c>
      <c r="G1" s="49" t="s">
        <v>99</v>
      </c>
      <c r="H1" s="49" t="s">
        <v>302</v>
      </c>
      <c r="I1" s="49" t="s">
        <v>99</v>
      </c>
      <c r="J1" s="49" t="s">
        <v>310</v>
      </c>
      <c r="K1" s="42" t="s">
        <v>311</v>
      </c>
    </row>
    <row r="2" spans="1:11" ht="12">
      <c r="A2" s="48" t="s">
        <v>422</v>
      </c>
      <c r="B2" s="50" t="str">
        <f>VLOOKUP($A2,$A$6:$K$157,COLUMN(),0)</f>
        <v>-</v>
      </c>
      <c r="C2" s="50" t="str">
        <f>VLOOKUP($A2,$A$6:$K$157,COLUMN(),0)</f>
        <v>vuoto</v>
      </c>
      <c r="D2" s="50">
        <f>VLOOKUP($A2,$A$6:$K$157,COLUMN(),0)</f>
        <v>0</v>
      </c>
      <c r="E2" s="50"/>
      <c r="F2" s="50">
        <f aca="true" t="shared" si="0" ref="F2:K2">VLOOKUP($A2,$A$6:$K$157,COLUMN(),0)</f>
        <v>2017</v>
      </c>
      <c r="G2" s="50">
        <f t="shared" si="0"/>
        <v>1</v>
      </c>
      <c r="H2" s="50">
        <f t="shared" si="0"/>
        <v>0</v>
      </c>
      <c r="I2" s="50" t="str">
        <f t="shared" si="0"/>
        <v>-</v>
      </c>
      <c r="J2" s="50" t="str">
        <f t="shared" si="0"/>
        <v>-</v>
      </c>
      <c r="K2" s="50">
        <f t="shared" si="0"/>
        <v>1</v>
      </c>
    </row>
    <row r="4" spans="1:11" ht="12">
      <c r="A4" s="113" t="s">
        <v>300</v>
      </c>
      <c r="B4" s="113" t="str">
        <f>tab!A1</f>
        <v>Giro di Francia</v>
      </c>
      <c r="C4" s="113"/>
      <c r="D4" s="113"/>
      <c r="F4" s="113" t="s">
        <v>273</v>
      </c>
      <c r="G4" s="114"/>
      <c r="H4" s="113" t="s">
        <v>302</v>
      </c>
      <c r="I4" s="114"/>
      <c r="J4" s="112" t="s">
        <v>310</v>
      </c>
      <c r="K4" s="52" t="s">
        <v>293</v>
      </c>
    </row>
    <row r="5" spans="1:11" ht="12">
      <c r="A5" s="113"/>
      <c r="B5" s="43" t="s">
        <v>297</v>
      </c>
      <c r="C5" s="42" t="s">
        <v>292</v>
      </c>
      <c r="D5" s="41" t="s">
        <v>99</v>
      </c>
      <c r="F5" s="41" t="s">
        <v>291</v>
      </c>
      <c r="G5" s="41" t="s">
        <v>99</v>
      </c>
      <c r="H5" s="41" t="s">
        <v>291</v>
      </c>
      <c r="I5" s="41" t="s">
        <v>99</v>
      </c>
      <c r="J5" s="112"/>
      <c r="K5" s="53" t="s">
        <v>99</v>
      </c>
    </row>
    <row r="6" spans="1:11" ht="12">
      <c r="A6" s="42" t="str">
        <f aca="true" t="shared" si="1" ref="A6:A11">C6</f>
        <v>Maurice Garin</v>
      </c>
      <c r="B6" s="42">
        <f>tab!A3</f>
        <v>1903</v>
      </c>
      <c r="C6" s="42" t="str">
        <f>tab!B3</f>
        <v>Maurice Garin</v>
      </c>
      <c r="D6" s="42">
        <f>tab!D3</f>
        <v>1</v>
      </c>
      <c r="F6" s="42">
        <v>0</v>
      </c>
      <c r="G6" s="44" t="s">
        <v>290</v>
      </c>
      <c r="H6" s="42" t="s">
        <v>290</v>
      </c>
      <c r="I6" s="42" t="s">
        <v>290</v>
      </c>
      <c r="J6" s="42" t="s">
        <v>54</v>
      </c>
      <c r="K6" s="51">
        <f>SUM(D6,G6,I6)</f>
        <v>1</v>
      </c>
    </row>
    <row r="7" spans="1:11" ht="12">
      <c r="A7" s="42" t="str">
        <f t="shared" si="1"/>
        <v>Henri Cornet</v>
      </c>
      <c r="B7" s="42">
        <f>tab!A4</f>
        <v>1904</v>
      </c>
      <c r="C7" s="42" t="str">
        <f>tab!B4</f>
        <v>Henri Cornet</v>
      </c>
      <c r="D7" s="42">
        <f>tab!D4</f>
        <v>1</v>
      </c>
      <c r="F7" s="42">
        <v>0</v>
      </c>
      <c r="G7" s="44" t="s">
        <v>290</v>
      </c>
      <c r="H7" s="42" t="s">
        <v>290</v>
      </c>
      <c r="I7" s="42" t="s">
        <v>290</v>
      </c>
      <c r="J7" s="42" t="s">
        <v>54</v>
      </c>
      <c r="K7" s="49">
        <f aca="true" t="shared" si="2" ref="K7:K70">SUM(D7,G7,I7)</f>
        <v>1</v>
      </c>
    </row>
    <row r="8" spans="1:11" ht="12">
      <c r="A8" s="42" t="str">
        <f t="shared" si="1"/>
        <v>Louis Trousselier</v>
      </c>
      <c r="B8" s="42">
        <f>tab!A5</f>
        <v>1905</v>
      </c>
      <c r="C8" s="42" t="str">
        <f>tab!B5</f>
        <v>Louis Trousselier</v>
      </c>
      <c r="D8" s="42">
        <f>tab!D5</f>
        <v>1</v>
      </c>
      <c r="F8" s="42">
        <v>0</v>
      </c>
      <c r="G8" s="44" t="s">
        <v>290</v>
      </c>
      <c r="H8" s="42" t="s">
        <v>290</v>
      </c>
      <c r="I8" s="42" t="s">
        <v>290</v>
      </c>
      <c r="J8" s="42" t="s">
        <v>54</v>
      </c>
      <c r="K8" s="49">
        <f t="shared" si="2"/>
        <v>1</v>
      </c>
    </row>
    <row r="9" spans="1:11" ht="12">
      <c r="A9" s="42" t="str">
        <f t="shared" si="1"/>
        <v>René Pottier</v>
      </c>
      <c r="B9" s="42">
        <f>tab!A6</f>
        <v>1906</v>
      </c>
      <c r="C9" s="42" t="str">
        <f>tab!B6</f>
        <v>René Pottier</v>
      </c>
      <c r="D9" s="42">
        <f>tab!D6</f>
        <v>1</v>
      </c>
      <c r="F9" s="42">
        <v>0</v>
      </c>
      <c r="G9" s="44" t="s">
        <v>290</v>
      </c>
      <c r="H9" s="42" t="s">
        <v>290</v>
      </c>
      <c r="I9" s="42" t="s">
        <v>290</v>
      </c>
      <c r="J9" s="42" t="s">
        <v>54</v>
      </c>
      <c r="K9" s="49">
        <f t="shared" si="2"/>
        <v>1</v>
      </c>
    </row>
    <row r="10" spans="1:11" ht="12">
      <c r="A10" s="42" t="str">
        <f t="shared" si="1"/>
        <v>Lucien Petit-Breton</v>
      </c>
      <c r="B10" s="42" t="s">
        <v>73</v>
      </c>
      <c r="C10" s="42" t="str">
        <f>tab!B7</f>
        <v>Lucien Petit-Breton</v>
      </c>
      <c r="D10" s="42">
        <f>tab!D7</f>
        <v>2</v>
      </c>
      <c r="F10" s="42">
        <v>0</v>
      </c>
      <c r="G10" s="44" t="s">
        <v>290</v>
      </c>
      <c r="H10" s="42" t="s">
        <v>290</v>
      </c>
      <c r="I10" s="42" t="s">
        <v>290</v>
      </c>
      <c r="J10" s="42" t="s">
        <v>54</v>
      </c>
      <c r="K10" s="49">
        <f t="shared" si="2"/>
        <v>2</v>
      </c>
    </row>
    <row r="11" spans="1:11" ht="12">
      <c r="A11" s="42" t="str">
        <f t="shared" si="1"/>
        <v>François Faber</v>
      </c>
      <c r="B11" s="42">
        <f>tab!A9</f>
        <v>1909</v>
      </c>
      <c r="C11" s="42" t="str">
        <f>tab!B9</f>
        <v>François Faber</v>
      </c>
      <c r="D11" s="42">
        <f>tab!D9</f>
        <v>1</v>
      </c>
      <c r="F11" s="42">
        <v>0</v>
      </c>
      <c r="G11" s="44" t="s">
        <v>290</v>
      </c>
      <c r="H11" s="42" t="s">
        <v>290</v>
      </c>
      <c r="I11" s="42" t="s">
        <v>290</v>
      </c>
      <c r="J11" s="42" t="s">
        <v>55</v>
      </c>
      <c r="K11" s="49">
        <f t="shared" si="2"/>
        <v>1</v>
      </c>
    </row>
    <row r="12" spans="1:11" ht="12">
      <c r="A12" s="42" t="str">
        <f>tab!G9</f>
        <v>Luigi Ganna</v>
      </c>
      <c r="B12" s="42" t="s">
        <v>290</v>
      </c>
      <c r="C12" s="42"/>
      <c r="D12" s="42" t="s">
        <v>290</v>
      </c>
      <c r="F12" s="42">
        <f>tab!F9</f>
        <v>1909</v>
      </c>
      <c r="G12" s="44">
        <v>1</v>
      </c>
      <c r="H12" s="42" t="s">
        <v>290</v>
      </c>
      <c r="I12" s="42" t="s">
        <v>290</v>
      </c>
      <c r="J12" s="42" t="s">
        <v>304</v>
      </c>
      <c r="K12" s="49">
        <f t="shared" si="2"/>
        <v>1</v>
      </c>
    </row>
    <row r="13" spans="1:11" ht="12">
      <c r="A13" s="42" t="str">
        <f>tab!G10</f>
        <v>Carlo Galetti</v>
      </c>
      <c r="B13" s="42" t="s">
        <v>290</v>
      </c>
      <c r="C13" s="42"/>
      <c r="D13" s="42" t="s">
        <v>290</v>
      </c>
      <c r="F13" s="42" t="s">
        <v>108</v>
      </c>
      <c r="G13" s="44">
        <v>2</v>
      </c>
      <c r="H13" s="42" t="s">
        <v>290</v>
      </c>
      <c r="I13" s="42" t="s">
        <v>290</v>
      </c>
      <c r="J13" s="42" t="s">
        <v>304</v>
      </c>
      <c r="K13" s="49">
        <f t="shared" si="2"/>
        <v>2</v>
      </c>
    </row>
    <row r="14" spans="1:11" ht="12">
      <c r="A14" s="42" t="str">
        <f>C14</f>
        <v>Octave Lapize</v>
      </c>
      <c r="B14" s="42">
        <f>tab!A10</f>
        <v>1910</v>
      </c>
      <c r="C14" s="42" t="str">
        <f>tab!B10</f>
        <v>Octave Lapize</v>
      </c>
      <c r="D14" s="42">
        <f>tab!D10</f>
        <v>1</v>
      </c>
      <c r="F14" s="42">
        <v>0</v>
      </c>
      <c r="G14" s="44" t="s">
        <v>290</v>
      </c>
      <c r="H14" s="42" t="s">
        <v>290</v>
      </c>
      <c r="I14" s="42" t="s">
        <v>290</v>
      </c>
      <c r="J14" s="42" t="s">
        <v>54</v>
      </c>
      <c r="K14" s="49">
        <f t="shared" si="2"/>
        <v>1</v>
      </c>
    </row>
    <row r="15" spans="1:11" ht="12">
      <c r="A15" s="42" t="str">
        <f>C15</f>
        <v>Gustave Garrigou</v>
      </c>
      <c r="B15" s="42">
        <f>tab!A11</f>
        <v>1911</v>
      </c>
      <c r="C15" s="42" t="str">
        <f>tab!B11</f>
        <v>Gustave Garrigou</v>
      </c>
      <c r="D15" s="42">
        <f>tab!D11</f>
        <v>1</v>
      </c>
      <c r="F15" s="42">
        <v>0</v>
      </c>
      <c r="G15" s="44" t="s">
        <v>290</v>
      </c>
      <c r="H15" s="42" t="s">
        <v>290</v>
      </c>
      <c r="I15" s="42" t="s">
        <v>290</v>
      </c>
      <c r="J15" s="42" t="s">
        <v>54</v>
      </c>
      <c r="K15" s="49">
        <f t="shared" si="2"/>
        <v>1</v>
      </c>
    </row>
    <row r="16" spans="1:11" ht="12">
      <c r="A16" s="42" t="str">
        <f>C16</f>
        <v>Odile Defraye</v>
      </c>
      <c r="B16" s="42">
        <f>tab!A12</f>
        <v>1912</v>
      </c>
      <c r="C16" s="42" t="str">
        <f>tab!B12</f>
        <v>Odile Defraye</v>
      </c>
      <c r="D16" s="42">
        <f>tab!D12</f>
        <v>1</v>
      </c>
      <c r="F16" s="42">
        <v>0</v>
      </c>
      <c r="G16" s="44" t="s">
        <v>290</v>
      </c>
      <c r="H16" s="42" t="s">
        <v>290</v>
      </c>
      <c r="I16" s="42" t="s">
        <v>290</v>
      </c>
      <c r="J16" s="42" t="s">
        <v>54</v>
      </c>
      <c r="K16" s="49">
        <f t="shared" si="2"/>
        <v>1</v>
      </c>
    </row>
    <row r="17" spans="1:11" ht="12">
      <c r="A17" s="42" t="str">
        <f>tab!G12</f>
        <v>ATALA (a Squadre)</v>
      </c>
      <c r="B17" s="42" t="s">
        <v>290</v>
      </c>
      <c r="C17" s="42"/>
      <c r="D17" s="42" t="s">
        <v>290</v>
      </c>
      <c r="F17" s="42">
        <v>1912</v>
      </c>
      <c r="G17" s="44">
        <v>1</v>
      </c>
      <c r="H17" s="42" t="s">
        <v>290</v>
      </c>
      <c r="I17" s="42" t="s">
        <v>290</v>
      </c>
      <c r="J17" s="42" t="s">
        <v>304</v>
      </c>
      <c r="K17" s="49">
        <f t="shared" si="2"/>
        <v>1</v>
      </c>
    </row>
    <row r="18" spans="1:11" ht="12">
      <c r="A18" s="42" t="str">
        <f>tab!G13</f>
        <v>Carlo Oriani</v>
      </c>
      <c r="B18" s="42" t="s">
        <v>290</v>
      </c>
      <c r="C18" s="42"/>
      <c r="D18" s="42" t="s">
        <v>290</v>
      </c>
      <c r="F18" s="42">
        <v>1913</v>
      </c>
      <c r="G18" s="44">
        <v>1</v>
      </c>
      <c r="H18" s="42" t="s">
        <v>290</v>
      </c>
      <c r="I18" s="42" t="s">
        <v>290</v>
      </c>
      <c r="J18" s="42" t="s">
        <v>304</v>
      </c>
      <c r="K18" s="49">
        <f t="shared" si="2"/>
        <v>1</v>
      </c>
    </row>
    <row r="19" spans="1:11" ht="12">
      <c r="A19" s="42" t="str">
        <f>tab!G14</f>
        <v>Alfonso Calzolari</v>
      </c>
      <c r="B19" s="42" t="s">
        <v>290</v>
      </c>
      <c r="C19" s="42"/>
      <c r="D19" s="42" t="s">
        <v>290</v>
      </c>
      <c r="F19" s="42">
        <v>1914</v>
      </c>
      <c r="G19" s="44">
        <v>1</v>
      </c>
      <c r="H19" s="42" t="s">
        <v>290</v>
      </c>
      <c r="I19" s="42" t="s">
        <v>290</v>
      </c>
      <c r="J19" s="42" t="s">
        <v>304</v>
      </c>
      <c r="K19" s="49">
        <f t="shared" si="2"/>
        <v>1</v>
      </c>
    </row>
    <row r="20" spans="1:11" ht="12">
      <c r="A20" s="42" t="str">
        <f>C20</f>
        <v>Philippe Thijs</v>
      </c>
      <c r="B20" s="42" t="s">
        <v>82</v>
      </c>
      <c r="C20" s="42" t="str">
        <f>tab!B13</f>
        <v>Philippe Thijs</v>
      </c>
      <c r="D20" s="42">
        <f>tab!D13</f>
        <v>3</v>
      </c>
      <c r="F20" s="42">
        <v>0</v>
      </c>
      <c r="G20" s="44" t="s">
        <v>290</v>
      </c>
      <c r="H20" s="42" t="s">
        <v>290</v>
      </c>
      <c r="I20" s="42" t="s">
        <v>290</v>
      </c>
      <c r="J20" s="42" t="s">
        <v>56</v>
      </c>
      <c r="K20" s="49">
        <f t="shared" si="2"/>
        <v>3</v>
      </c>
    </row>
    <row r="21" spans="1:11" ht="12">
      <c r="A21" s="42" t="str">
        <f>C21</f>
        <v>Firmin Lambot</v>
      </c>
      <c r="B21" s="42" t="s">
        <v>83</v>
      </c>
      <c r="C21" s="42" t="str">
        <f>tab!B19</f>
        <v>Firmin Lambot</v>
      </c>
      <c r="D21" s="42">
        <v>2</v>
      </c>
      <c r="F21" s="42">
        <v>0</v>
      </c>
      <c r="G21" s="44" t="s">
        <v>290</v>
      </c>
      <c r="H21" s="42" t="s">
        <v>290</v>
      </c>
      <c r="I21" s="42" t="s">
        <v>290</v>
      </c>
      <c r="J21" s="42" t="s">
        <v>56</v>
      </c>
      <c r="K21" s="49">
        <f t="shared" si="2"/>
        <v>2</v>
      </c>
    </row>
    <row r="22" spans="1:11" ht="12">
      <c r="A22" s="42" t="str">
        <f>tab!G19</f>
        <v>Costante Girardengo</v>
      </c>
      <c r="B22" s="42" t="s">
        <v>290</v>
      </c>
      <c r="C22" s="42"/>
      <c r="D22" s="42" t="s">
        <v>290</v>
      </c>
      <c r="F22" s="42" t="s">
        <v>109</v>
      </c>
      <c r="G22" s="44">
        <v>2</v>
      </c>
      <c r="H22" s="42" t="s">
        <v>290</v>
      </c>
      <c r="I22" s="42" t="s">
        <v>290</v>
      </c>
      <c r="J22" s="42" t="s">
        <v>304</v>
      </c>
      <c r="K22" s="49">
        <f t="shared" si="2"/>
        <v>2</v>
      </c>
    </row>
    <row r="23" spans="1:11" ht="12">
      <c r="A23" s="42" t="str">
        <f>tab!G20</f>
        <v>Gaetano Belloni</v>
      </c>
      <c r="B23" s="42" t="s">
        <v>290</v>
      </c>
      <c r="C23" s="42"/>
      <c r="D23" s="42" t="s">
        <v>290</v>
      </c>
      <c r="F23" s="42">
        <v>1920</v>
      </c>
      <c r="G23" s="44">
        <v>1</v>
      </c>
      <c r="H23" s="42" t="s">
        <v>290</v>
      </c>
      <c r="I23" s="42" t="s">
        <v>290</v>
      </c>
      <c r="J23" s="42" t="s">
        <v>304</v>
      </c>
      <c r="K23" s="49">
        <f t="shared" si="2"/>
        <v>1</v>
      </c>
    </row>
    <row r="24" spans="1:11" ht="12">
      <c r="A24" s="42" t="str">
        <f>tab!G21</f>
        <v>Giovanni Brunero</v>
      </c>
      <c r="B24" s="42" t="s">
        <v>290</v>
      </c>
      <c r="C24" s="42"/>
      <c r="D24" s="42" t="s">
        <v>290</v>
      </c>
      <c r="F24" s="42" t="s">
        <v>103</v>
      </c>
      <c r="G24" s="44">
        <v>3</v>
      </c>
      <c r="H24" s="42" t="s">
        <v>290</v>
      </c>
      <c r="I24" s="42" t="s">
        <v>290</v>
      </c>
      <c r="J24" s="42" t="s">
        <v>304</v>
      </c>
      <c r="K24" s="49">
        <f t="shared" si="2"/>
        <v>3</v>
      </c>
    </row>
    <row r="25" spans="1:11" ht="12">
      <c r="A25" s="42" t="str">
        <f>C25</f>
        <v>Leon Scieur</v>
      </c>
      <c r="B25" s="42">
        <f>tab!A21</f>
        <v>1921</v>
      </c>
      <c r="C25" s="42" t="str">
        <f>tab!B21</f>
        <v>Leon Scieur</v>
      </c>
      <c r="D25" s="42">
        <f>tab!D21</f>
        <v>1</v>
      </c>
      <c r="F25" s="42">
        <v>0</v>
      </c>
      <c r="G25" s="44" t="s">
        <v>290</v>
      </c>
      <c r="H25" s="42" t="s">
        <v>290</v>
      </c>
      <c r="I25" s="42" t="s">
        <v>290</v>
      </c>
      <c r="J25" s="42" t="s">
        <v>56</v>
      </c>
      <c r="K25" s="49">
        <f t="shared" si="2"/>
        <v>1</v>
      </c>
    </row>
    <row r="26" spans="1:11" ht="12">
      <c r="A26" s="42" t="str">
        <f>C26</f>
        <v>Henri Pelissier</v>
      </c>
      <c r="B26" s="42">
        <f>tab!A23</f>
        <v>1923</v>
      </c>
      <c r="C26" s="42" t="str">
        <f>tab!B23</f>
        <v>Henri Pelissier</v>
      </c>
      <c r="D26" s="42">
        <f>tab!D23</f>
        <v>1</v>
      </c>
      <c r="F26" s="42">
        <v>0</v>
      </c>
      <c r="G26" s="44" t="s">
        <v>290</v>
      </c>
      <c r="H26" s="42" t="s">
        <v>290</v>
      </c>
      <c r="I26" s="42" t="s">
        <v>290</v>
      </c>
      <c r="J26" s="42" t="s">
        <v>54</v>
      </c>
      <c r="K26" s="49">
        <f t="shared" si="2"/>
        <v>1</v>
      </c>
    </row>
    <row r="27" spans="1:11" ht="12">
      <c r="A27" s="42" t="str">
        <f>C27</f>
        <v>Ottavio Bottecchia</v>
      </c>
      <c r="B27" s="42" t="s">
        <v>86</v>
      </c>
      <c r="C27" s="42" t="str">
        <f>tab!B24</f>
        <v>Ottavio Bottecchia</v>
      </c>
      <c r="D27" s="42">
        <f>tab!D24</f>
        <v>2</v>
      </c>
      <c r="F27" s="42">
        <v>0</v>
      </c>
      <c r="G27" s="44" t="s">
        <v>290</v>
      </c>
      <c r="H27" s="42" t="s">
        <v>290</v>
      </c>
      <c r="I27" s="42" t="s">
        <v>290</v>
      </c>
      <c r="J27" s="42" t="s">
        <v>304</v>
      </c>
      <c r="K27" s="49">
        <f t="shared" si="2"/>
        <v>2</v>
      </c>
    </row>
    <row r="28" spans="1:11" ht="12">
      <c r="A28" s="42" t="str">
        <f>tab!G24</f>
        <v>Giuseppe Enrici</v>
      </c>
      <c r="B28" s="42" t="s">
        <v>290</v>
      </c>
      <c r="C28" s="42"/>
      <c r="D28" s="42" t="s">
        <v>290</v>
      </c>
      <c r="F28" s="42">
        <v>1924</v>
      </c>
      <c r="G28" s="44">
        <v>1</v>
      </c>
      <c r="H28" s="42" t="s">
        <v>290</v>
      </c>
      <c r="I28" s="42" t="s">
        <v>290</v>
      </c>
      <c r="J28" s="42" t="s">
        <v>304</v>
      </c>
      <c r="K28" s="49">
        <f t="shared" si="2"/>
        <v>1</v>
      </c>
    </row>
    <row r="29" spans="1:11" ht="12">
      <c r="A29" s="42" t="str">
        <f>tab!G25</f>
        <v>Alfredo Binda</v>
      </c>
      <c r="B29" s="42" t="s">
        <v>290</v>
      </c>
      <c r="C29" s="42"/>
      <c r="D29" s="42" t="s">
        <v>290</v>
      </c>
      <c r="F29" s="42" t="s">
        <v>100</v>
      </c>
      <c r="G29" s="44">
        <v>5</v>
      </c>
      <c r="H29" s="42" t="s">
        <v>290</v>
      </c>
      <c r="I29" s="42" t="s">
        <v>290</v>
      </c>
      <c r="J29" s="42" t="s">
        <v>304</v>
      </c>
      <c r="K29" s="49">
        <f t="shared" si="2"/>
        <v>5</v>
      </c>
    </row>
    <row r="30" spans="1:11" ht="12">
      <c r="A30" s="42" t="str">
        <f>C30</f>
        <v>Lucien Buysse</v>
      </c>
      <c r="B30" s="42">
        <f>tab!A26</f>
        <v>1926</v>
      </c>
      <c r="C30" s="42" t="str">
        <f>tab!B26</f>
        <v>Lucien Buysse</v>
      </c>
      <c r="D30" s="42">
        <v>1</v>
      </c>
      <c r="F30" s="42">
        <v>0</v>
      </c>
      <c r="G30" s="44" t="s">
        <v>290</v>
      </c>
      <c r="H30" s="42" t="s">
        <v>290</v>
      </c>
      <c r="I30" s="42" t="s">
        <v>290</v>
      </c>
      <c r="J30" s="42" t="s">
        <v>56</v>
      </c>
      <c r="K30" s="49">
        <f t="shared" si="2"/>
        <v>1</v>
      </c>
    </row>
    <row r="31" spans="1:11" ht="12">
      <c r="A31" s="42" t="str">
        <f>C31</f>
        <v>Nicolas Frantz</v>
      </c>
      <c r="B31" s="42" t="s">
        <v>81</v>
      </c>
      <c r="C31" s="42" t="str">
        <f>tab!B27</f>
        <v>Nicolas Frantz</v>
      </c>
      <c r="D31" s="42">
        <f>tab!D27</f>
        <v>2</v>
      </c>
      <c r="F31" s="42">
        <v>0</v>
      </c>
      <c r="G31" s="44" t="s">
        <v>290</v>
      </c>
      <c r="H31" s="42" t="s">
        <v>290</v>
      </c>
      <c r="I31" s="42" t="s">
        <v>290</v>
      </c>
      <c r="J31" s="42" t="s">
        <v>55</v>
      </c>
      <c r="K31" s="49">
        <f t="shared" si="2"/>
        <v>2</v>
      </c>
    </row>
    <row r="32" spans="1:11" ht="12">
      <c r="A32" s="42" t="str">
        <f>C32</f>
        <v>Maurice Dewaele</v>
      </c>
      <c r="B32" s="42">
        <f>tab!A29</f>
        <v>1929</v>
      </c>
      <c r="C32" s="42" t="str">
        <f>tab!B29</f>
        <v>Maurice Dewaele</v>
      </c>
      <c r="D32" s="42">
        <f>tab!D29</f>
        <v>1</v>
      </c>
      <c r="F32" s="42">
        <v>0</v>
      </c>
      <c r="G32" s="44" t="s">
        <v>290</v>
      </c>
      <c r="H32" s="42" t="s">
        <v>290</v>
      </c>
      <c r="I32" s="42" t="s">
        <v>290</v>
      </c>
      <c r="J32" s="42" t="s">
        <v>56</v>
      </c>
      <c r="K32" s="49">
        <f t="shared" si="2"/>
        <v>1</v>
      </c>
    </row>
    <row r="33" spans="1:11" ht="12">
      <c r="A33" s="42" t="str">
        <f>C33</f>
        <v>André Leducq</v>
      </c>
      <c r="B33" s="42" t="s">
        <v>74</v>
      </c>
      <c r="C33" s="42" t="str">
        <f>tab!B30</f>
        <v>André Leducq</v>
      </c>
      <c r="D33" s="42">
        <f>tab!D30</f>
        <v>2</v>
      </c>
      <c r="F33" s="42">
        <v>0</v>
      </c>
      <c r="G33" s="44" t="s">
        <v>290</v>
      </c>
      <c r="H33" s="42" t="s">
        <v>290</v>
      </c>
      <c r="I33" s="42" t="s">
        <v>290</v>
      </c>
      <c r="J33" s="42" t="s">
        <v>54</v>
      </c>
      <c r="K33" s="49">
        <f t="shared" si="2"/>
        <v>2</v>
      </c>
    </row>
    <row r="34" spans="1:11" ht="12">
      <c r="A34" s="42" t="str">
        <f>tab!G30</f>
        <v>Luigi Marchisio</v>
      </c>
      <c r="B34" s="42" t="s">
        <v>290</v>
      </c>
      <c r="C34" s="42"/>
      <c r="D34" s="42" t="s">
        <v>290</v>
      </c>
      <c r="F34" s="42">
        <v>1930</v>
      </c>
      <c r="G34" s="44">
        <v>1</v>
      </c>
      <c r="H34" s="42" t="s">
        <v>290</v>
      </c>
      <c r="I34" s="42" t="s">
        <v>290</v>
      </c>
      <c r="J34" s="42" t="s">
        <v>304</v>
      </c>
      <c r="K34" s="49">
        <f t="shared" si="2"/>
        <v>1</v>
      </c>
    </row>
    <row r="35" spans="1:11" ht="12">
      <c r="A35" s="42" t="str">
        <f>tab!G31</f>
        <v>Francesco Camusso</v>
      </c>
      <c r="B35" s="42" t="s">
        <v>290</v>
      </c>
      <c r="C35" s="42"/>
      <c r="D35" s="42" t="s">
        <v>290</v>
      </c>
      <c r="F35" s="42">
        <v>1931</v>
      </c>
      <c r="G35" s="44">
        <v>1</v>
      </c>
      <c r="H35" s="42" t="s">
        <v>290</v>
      </c>
      <c r="I35" s="42" t="s">
        <v>290</v>
      </c>
      <c r="J35" s="42" t="s">
        <v>304</v>
      </c>
      <c r="K35" s="49">
        <f t="shared" si="2"/>
        <v>1</v>
      </c>
    </row>
    <row r="36" spans="1:11" ht="12">
      <c r="A36" s="42" t="str">
        <f>tab!G32</f>
        <v>Antonio Pesenti</v>
      </c>
      <c r="B36" s="42" t="s">
        <v>290</v>
      </c>
      <c r="C36" s="42"/>
      <c r="D36" s="42" t="s">
        <v>290</v>
      </c>
      <c r="F36" s="42">
        <v>1932</v>
      </c>
      <c r="G36" s="44">
        <v>1</v>
      </c>
      <c r="H36" s="42" t="s">
        <v>290</v>
      </c>
      <c r="I36" s="42" t="s">
        <v>290</v>
      </c>
      <c r="J36" s="42" t="s">
        <v>304</v>
      </c>
      <c r="K36" s="49">
        <f t="shared" si="2"/>
        <v>1</v>
      </c>
    </row>
    <row r="37" spans="1:11" ht="12">
      <c r="A37" s="42" t="str">
        <f>C37</f>
        <v>Antonin Magne</v>
      </c>
      <c r="B37" s="42" t="s">
        <v>75</v>
      </c>
      <c r="C37" s="42" t="str">
        <f>tab!B31</f>
        <v>Antonin Magne</v>
      </c>
      <c r="D37" s="42">
        <f>tab!D31</f>
        <v>2</v>
      </c>
      <c r="F37" s="42">
        <v>0</v>
      </c>
      <c r="G37" s="44" t="s">
        <v>290</v>
      </c>
      <c r="H37" s="42" t="s">
        <v>290</v>
      </c>
      <c r="I37" s="42" t="s">
        <v>290</v>
      </c>
      <c r="J37" s="42" t="s">
        <v>54</v>
      </c>
      <c r="K37" s="49">
        <f t="shared" si="2"/>
        <v>2</v>
      </c>
    </row>
    <row r="38" spans="1:11" ht="12">
      <c r="A38" s="42" t="str">
        <f>C38</f>
        <v>Georges Speicher</v>
      </c>
      <c r="B38" s="42">
        <f>tab!A33</f>
        <v>1933</v>
      </c>
      <c r="C38" s="42" t="str">
        <f>tab!B33</f>
        <v>Georges Speicher</v>
      </c>
      <c r="D38" s="42">
        <f>tab!D33</f>
        <v>1</v>
      </c>
      <c r="F38" s="42">
        <v>0</v>
      </c>
      <c r="G38" s="44" t="s">
        <v>290</v>
      </c>
      <c r="H38" s="42" t="s">
        <v>290</v>
      </c>
      <c r="I38" s="42" t="s">
        <v>290</v>
      </c>
      <c r="J38" s="42" t="s">
        <v>54</v>
      </c>
      <c r="K38" s="49">
        <f t="shared" si="2"/>
        <v>1</v>
      </c>
    </row>
    <row r="39" spans="1:11" ht="12">
      <c r="A39" s="42" t="str">
        <f>tab!G34</f>
        <v>Learco Guerra</v>
      </c>
      <c r="B39" s="42" t="s">
        <v>290</v>
      </c>
      <c r="C39" s="42"/>
      <c r="D39" s="42" t="s">
        <v>290</v>
      </c>
      <c r="F39" s="42">
        <v>1934</v>
      </c>
      <c r="G39" s="44">
        <v>1</v>
      </c>
      <c r="H39" s="42" t="s">
        <v>290</v>
      </c>
      <c r="I39" s="42" t="s">
        <v>290</v>
      </c>
      <c r="J39" s="42" t="s">
        <v>304</v>
      </c>
      <c r="K39" s="49">
        <f t="shared" si="2"/>
        <v>1</v>
      </c>
    </row>
    <row r="40" spans="1:11" ht="12">
      <c r="A40" s="42" t="str">
        <f>C40</f>
        <v>Romain Maes</v>
      </c>
      <c r="B40" s="42">
        <f>tab!A35</f>
        <v>1935</v>
      </c>
      <c r="C40" s="42" t="str">
        <f>tab!B35</f>
        <v>Romain Maes</v>
      </c>
      <c r="D40" s="42">
        <f>tab!D35</f>
        <v>1</v>
      </c>
      <c r="F40" s="42">
        <v>0</v>
      </c>
      <c r="G40" s="44" t="s">
        <v>290</v>
      </c>
      <c r="H40" s="42" t="s">
        <v>290</v>
      </c>
      <c r="I40" s="42" t="s">
        <v>290</v>
      </c>
      <c r="J40" s="42" t="s">
        <v>56</v>
      </c>
      <c r="K40" s="49">
        <f t="shared" si="2"/>
        <v>1</v>
      </c>
    </row>
    <row r="41" spans="1:11" ht="12">
      <c r="A41" s="42" t="str">
        <f>tab!L35</f>
        <v>Gustave Deloor</v>
      </c>
      <c r="B41" s="42" t="s">
        <v>290</v>
      </c>
      <c r="C41" s="42"/>
      <c r="D41" s="42" t="s">
        <v>290</v>
      </c>
      <c r="F41" s="42" t="s">
        <v>290</v>
      </c>
      <c r="G41" s="44" t="s">
        <v>290</v>
      </c>
      <c r="H41" s="42" t="s">
        <v>193</v>
      </c>
      <c r="I41" s="42">
        <v>2</v>
      </c>
      <c r="J41" s="42" t="s">
        <v>56</v>
      </c>
      <c r="K41" s="49">
        <f t="shared" si="2"/>
        <v>2</v>
      </c>
    </row>
    <row r="42" spans="1:11" ht="12">
      <c r="A42" s="42" t="str">
        <f>tab!G35</f>
        <v>Vasco Bergamaschi</v>
      </c>
      <c r="B42" s="42" t="s">
        <v>290</v>
      </c>
      <c r="C42" s="42"/>
      <c r="D42" s="42" t="s">
        <v>290</v>
      </c>
      <c r="F42" s="42">
        <v>1935</v>
      </c>
      <c r="G42" s="44">
        <v>1</v>
      </c>
      <c r="H42" s="42" t="s">
        <v>290</v>
      </c>
      <c r="I42" s="42" t="s">
        <v>290</v>
      </c>
      <c r="J42" s="42" t="s">
        <v>304</v>
      </c>
      <c r="K42" s="49">
        <f t="shared" si="2"/>
        <v>1</v>
      </c>
    </row>
    <row r="43" spans="1:11" ht="12">
      <c r="A43" s="42" t="str">
        <f>C43</f>
        <v>Sylvère Maes</v>
      </c>
      <c r="B43" s="42" t="s">
        <v>84</v>
      </c>
      <c r="C43" s="42" t="str">
        <f>tab!B36</f>
        <v>Sylvère Maes</v>
      </c>
      <c r="D43" s="42">
        <f>tab!D36</f>
        <v>2</v>
      </c>
      <c r="F43" s="42">
        <v>0</v>
      </c>
      <c r="G43" s="44" t="s">
        <v>290</v>
      </c>
      <c r="H43" s="42" t="s">
        <v>290</v>
      </c>
      <c r="I43" s="42" t="s">
        <v>290</v>
      </c>
      <c r="J43" s="42" t="s">
        <v>56</v>
      </c>
      <c r="K43" s="49">
        <f t="shared" si="2"/>
        <v>2</v>
      </c>
    </row>
    <row r="44" spans="1:11" ht="12">
      <c r="A44" s="42" t="str">
        <f>C44</f>
        <v>Roger Lapébie</v>
      </c>
      <c r="B44" s="42">
        <f>tab!A37</f>
        <v>1937</v>
      </c>
      <c r="C44" s="42" t="str">
        <f>tab!B37</f>
        <v>Roger Lapébie</v>
      </c>
      <c r="D44" s="42">
        <f>tab!D37</f>
        <v>1</v>
      </c>
      <c r="F44" s="42">
        <v>0</v>
      </c>
      <c r="G44" s="44" t="s">
        <v>290</v>
      </c>
      <c r="H44" s="42" t="s">
        <v>290</v>
      </c>
      <c r="I44" s="42" t="s">
        <v>290</v>
      </c>
      <c r="J44" s="42" t="s">
        <v>54</v>
      </c>
      <c r="K44" s="49">
        <f t="shared" si="2"/>
        <v>1</v>
      </c>
    </row>
    <row r="45" spans="1:11" ht="12">
      <c r="A45" s="42" t="str">
        <f>tab!G38</f>
        <v>Giovanni Valetti</v>
      </c>
      <c r="B45" s="42" t="s">
        <v>290</v>
      </c>
      <c r="C45" s="42"/>
      <c r="D45" s="42" t="s">
        <v>290</v>
      </c>
      <c r="F45" s="42" t="s">
        <v>110</v>
      </c>
      <c r="G45" s="44">
        <v>2</v>
      </c>
      <c r="H45" s="42" t="s">
        <v>290</v>
      </c>
      <c r="I45" s="42" t="s">
        <v>290</v>
      </c>
      <c r="J45" s="42" t="s">
        <v>304</v>
      </c>
      <c r="K45" s="49">
        <f t="shared" si="2"/>
        <v>2</v>
      </c>
    </row>
    <row r="46" spans="1:11" ht="12">
      <c r="A46" s="42" t="str">
        <f>C46</f>
        <v>Gino Bartali</v>
      </c>
      <c r="B46" s="42" t="s">
        <v>87</v>
      </c>
      <c r="C46" s="42" t="str">
        <f>tab!B38</f>
        <v>Gino Bartali</v>
      </c>
      <c r="D46" s="42">
        <f>tab!D38</f>
        <v>2</v>
      </c>
      <c r="F46" s="42" t="s">
        <v>104</v>
      </c>
      <c r="G46" s="44">
        <v>3</v>
      </c>
      <c r="H46" s="42" t="s">
        <v>290</v>
      </c>
      <c r="I46" s="42" t="s">
        <v>290</v>
      </c>
      <c r="J46" s="42" t="s">
        <v>304</v>
      </c>
      <c r="K46" s="49">
        <f t="shared" si="2"/>
        <v>5</v>
      </c>
    </row>
    <row r="47" spans="1:11" ht="12">
      <c r="A47" s="42" t="str">
        <f>tab!L41</f>
        <v>Josè Berrendero</v>
      </c>
      <c r="B47" s="42" t="s">
        <v>290</v>
      </c>
      <c r="C47" s="42"/>
      <c r="D47" s="42" t="s">
        <v>290</v>
      </c>
      <c r="F47" s="42" t="s">
        <v>290</v>
      </c>
      <c r="G47" s="44" t="s">
        <v>290</v>
      </c>
      <c r="H47" s="42" t="s">
        <v>187</v>
      </c>
      <c r="I47" s="42">
        <v>2</v>
      </c>
      <c r="J47" s="42" t="s">
        <v>59</v>
      </c>
      <c r="K47" s="49">
        <f t="shared" si="2"/>
        <v>2</v>
      </c>
    </row>
    <row r="48" spans="1:11" ht="12">
      <c r="A48" s="42" t="str">
        <f>tab!L45</f>
        <v>Delio Rodriguez</v>
      </c>
      <c r="B48" s="42" t="s">
        <v>290</v>
      </c>
      <c r="C48" s="42"/>
      <c r="D48" s="42" t="s">
        <v>290</v>
      </c>
      <c r="F48" s="42" t="s">
        <v>290</v>
      </c>
      <c r="G48" s="44" t="s">
        <v>290</v>
      </c>
      <c r="H48" s="42">
        <v>1945</v>
      </c>
      <c r="I48" s="42">
        <v>1</v>
      </c>
      <c r="J48" s="42" t="s">
        <v>59</v>
      </c>
      <c r="K48" s="49">
        <f t="shared" si="2"/>
        <v>1</v>
      </c>
    </row>
    <row r="49" spans="1:11" ht="12">
      <c r="A49" s="42" t="str">
        <f>tab!L46</f>
        <v>Dalmacio Langarica</v>
      </c>
      <c r="B49" s="42" t="s">
        <v>290</v>
      </c>
      <c r="C49" s="42"/>
      <c r="D49" s="42" t="s">
        <v>290</v>
      </c>
      <c r="F49" s="42" t="s">
        <v>290</v>
      </c>
      <c r="G49" s="44" t="s">
        <v>290</v>
      </c>
      <c r="H49" s="42">
        <v>1946</v>
      </c>
      <c r="I49" s="42">
        <v>1</v>
      </c>
      <c r="J49" s="42" t="s">
        <v>59</v>
      </c>
      <c r="K49" s="49">
        <f t="shared" si="2"/>
        <v>1</v>
      </c>
    </row>
    <row r="50" spans="1:11" ht="12">
      <c r="A50" s="42" t="str">
        <f>C50</f>
        <v>Jean Robic</v>
      </c>
      <c r="B50" s="42">
        <f>tab!A47</f>
        <v>1947</v>
      </c>
      <c r="C50" s="42" t="str">
        <f>tab!B47</f>
        <v>Jean Robic</v>
      </c>
      <c r="D50" s="42">
        <f>tab!D47</f>
        <v>1</v>
      </c>
      <c r="F50" s="42">
        <v>0</v>
      </c>
      <c r="G50" s="44" t="s">
        <v>290</v>
      </c>
      <c r="H50" s="42">
        <v>0</v>
      </c>
      <c r="I50" s="42">
        <v>0</v>
      </c>
      <c r="J50" s="42" t="s">
        <v>54</v>
      </c>
      <c r="K50" s="49">
        <f t="shared" si="2"/>
        <v>1</v>
      </c>
    </row>
    <row r="51" spans="1:11" ht="12">
      <c r="A51" s="42" t="str">
        <f>tab!L47</f>
        <v>Edward Van Dijck</v>
      </c>
      <c r="B51" s="42" t="s">
        <v>290</v>
      </c>
      <c r="C51" s="42"/>
      <c r="D51" s="42" t="s">
        <v>290</v>
      </c>
      <c r="F51" s="42" t="s">
        <v>290</v>
      </c>
      <c r="G51" s="44" t="s">
        <v>290</v>
      </c>
      <c r="H51" s="42">
        <v>1947</v>
      </c>
      <c r="I51" s="42">
        <v>1</v>
      </c>
      <c r="J51" s="42" t="s">
        <v>56</v>
      </c>
      <c r="K51" s="49">
        <f t="shared" si="2"/>
        <v>1</v>
      </c>
    </row>
    <row r="52" spans="1:11" ht="12">
      <c r="A52" s="42" t="str">
        <f>tab!L48</f>
        <v>Bernardo Ruiz</v>
      </c>
      <c r="B52" s="42" t="s">
        <v>290</v>
      </c>
      <c r="C52" s="42"/>
      <c r="D52" s="42" t="s">
        <v>290</v>
      </c>
      <c r="F52" s="42" t="s">
        <v>290</v>
      </c>
      <c r="G52" s="44" t="s">
        <v>290</v>
      </c>
      <c r="H52" s="42">
        <v>1948</v>
      </c>
      <c r="I52" s="42">
        <v>1</v>
      </c>
      <c r="J52" s="42" t="s">
        <v>59</v>
      </c>
      <c r="K52" s="49">
        <f t="shared" si="2"/>
        <v>1</v>
      </c>
    </row>
    <row r="53" spans="1:11" ht="12">
      <c r="A53" s="42" t="str">
        <f>tab!G48</f>
        <v>Fiorenzo Magni</v>
      </c>
      <c r="B53" s="42" t="s">
        <v>290</v>
      </c>
      <c r="C53" s="42"/>
      <c r="D53" s="42" t="s">
        <v>290</v>
      </c>
      <c r="F53" s="42" t="s">
        <v>105</v>
      </c>
      <c r="G53" s="44">
        <v>3</v>
      </c>
      <c r="H53" s="42" t="s">
        <v>290</v>
      </c>
      <c r="I53" s="42" t="s">
        <v>290</v>
      </c>
      <c r="J53" s="42" t="s">
        <v>304</v>
      </c>
      <c r="K53" s="49">
        <f t="shared" si="2"/>
        <v>3</v>
      </c>
    </row>
    <row r="54" spans="1:11" ht="12">
      <c r="A54" s="42" t="str">
        <f>C54</f>
        <v>Fausto Coppi</v>
      </c>
      <c r="B54" s="42" t="s">
        <v>88</v>
      </c>
      <c r="C54" s="42" t="str">
        <f>tab!B49</f>
        <v>Fausto Coppi</v>
      </c>
      <c r="D54" s="42">
        <f>tab!D49</f>
        <v>2</v>
      </c>
      <c r="F54" s="42" t="s">
        <v>101</v>
      </c>
      <c r="G54" s="44">
        <v>5</v>
      </c>
      <c r="H54" s="42" t="s">
        <v>290</v>
      </c>
      <c r="I54" s="42" t="s">
        <v>290</v>
      </c>
      <c r="J54" s="42" t="s">
        <v>304</v>
      </c>
      <c r="K54" s="49">
        <f t="shared" si="2"/>
        <v>7</v>
      </c>
    </row>
    <row r="55" spans="1:11" ht="12">
      <c r="A55" s="42" t="str">
        <f>tab!L50</f>
        <v>Emilio Rodriguez</v>
      </c>
      <c r="B55" s="42" t="s">
        <v>290</v>
      </c>
      <c r="C55" s="42"/>
      <c r="D55" s="42" t="s">
        <v>290</v>
      </c>
      <c r="F55" s="42" t="s">
        <v>290</v>
      </c>
      <c r="G55" s="44" t="s">
        <v>290</v>
      </c>
      <c r="H55" s="42">
        <v>1950</v>
      </c>
      <c r="I55" s="42">
        <v>1</v>
      </c>
      <c r="J55" s="42" t="s">
        <v>59</v>
      </c>
      <c r="K55" s="49">
        <f t="shared" si="2"/>
        <v>1</v>
      </c>
    </row>
    <row r="56" spans="1:11" ht="12">
      <c r="A56" s="42" t="str">
        <f>C56</f>
        <v>Ferdi Kubler</v>
      </c>
      <c r="B56" s="42">
        <f>tab!A50</f>
        <v>1950</v>
      </c>
      <c r="C56" s="42" t="str">
        <f>tab!B50</f>
        <v>Ferdi Kubler</v>
      </c>
      <c r="D56" s="42">
        <f>tab!D50</f>
        <v>1</v>
      </c>
      <c r="F56" s="42">
        <v>0</v>
      </c>
      <c r="G56" s="44" t="s">
        <v>290</v>
      </c>
      <c r="H56" s="42" t="s">
        <v>290</v>
      </c>
      <c r="I56" s="42" t="s">
        <v>290</v>
      </c>
      <c r="J56" s="42" t="s">
        <v>58</v>
      </c>
      <c r="K56" s="49">
        <f t="shared" si="2"/>
        <v>1</v>
      </c>
    </row>
    <row r="57" spans="1:11" ht="12">
      <c r="A57" s="42" t="str">
        <f>C57</f>
        <v>Hugo Koblet</v>
      </c>
      <c r="B57" s="42">
        <f>tab!A51</f>
        <v>1951</v>
      </c>
      <c r="C57" s="42" t="str">
        <f>tab!B51</f>
        <v>Hugo Koblet</v>
      </c>
      <c r="D57" s="42">
        <f>tab!D51</f>
        <v>1</v>
      </c>
      <c r="F57" s="42">
        <v>1950</v>
      </c>
      <c r="G57" s="44">
        <v>1</v>
      </c>
      <c r="H57" s="42" t="s">
        <v>290</v>
      </c>
      <c r="I57" s="42" t="s">
        <v>290</v>
      </c>
      <c r="J57" s="42" t="s">
        <v>58</v>
      </c>
      <c r="K57" s="49">
        <f t="shared" si="2"/>
        <v>2</v>
      </c>
    </row>
    <row r="58" spans="1:11" ht="12">
      <c r="A58" s="42" t="str">
        <f>tab!G54</f>
        <v>Carlo Clerici</v>
      </c>
      <c r="B58" s="42" t="s">
        <v>290</v>
      </c>
      <c r="C58" s="42"/>
      <c r="D58" s="42" t="s">
        <v>290</v>
      </c>
      <c r="F58" s="42">
        <v>1954</v>
      </c>
      <c r="G58" s="44">
        <v>1</v>
      </c>
      <c r="H58" s="42" t="s">
        <v>290</v>
      </c>
      <c r="I58" s="42" t="s">
        <v>290</v>
      </c>
      <c r="J58" s="42" t="s">
        <v>58</v>
      </c>
      <c r="K58" s="49">
        <f t="shared" si="2"/>
        <v>1</v>
      </c>
    </row>
    <row r="59" spans="1:11" ht="12">
      <c r="A59" s="42" t="str">
        <f>C59</f>
        <v>Louison Bobet</v>
      </c>
      <c r="B59" s="42" t="s">
        <v>76</v>
      </c>
      <c r="C59" s="42" t="str">
        <f>tab!B53</f>
        <v>Louison Bobet</v>
      </c>
      <c r="D59" s="42">
        <f>tab!D53</f>
        <v>3</v>
      </c>
      <c r="F59" s="42">
        <v>0</v>
      </c>
      <c r="G59" s="44" t="s">
        <v>290</v>
      </c>
      <c r="H59" s="42" t="s">
        <v>290</v>
      </c>
      <c r="I59" s="42" t="s">
        <v>290</v>
      </c>
      <c r="J59" s="42" t="s">
        <v>54</v>
      </c>
      <c r="K59" s="49">
        <f t="shared" si="2"/>
        <v>3</v>
      </c>
    </row>
    <row r="60" spans="1:11" ht="12">
      <c r="A60" s="42" t="str">
        <f>tab!L55</f>
        <v>Jean Dotto</v>
      </c>
      <c r="B60" s="42" t="s">
        <v>290</v>
      </c>
      <c r="C60" s="42"/>
      <c r="D60" s="42" t="s">
        <v>290</v>
      </c>
      <c r="F60" s="42" t="s">
        <v>290</v>
      </c>
      <c r="G60" s="44" t="s">
        <v>290</v>
      </c>
      <c r="H60" s="42">
        <v>1955</v>
      </c>
      <c r="I60" s="42">
        <v>1</v>
      </c>
      <c r="J60" s="42" t="s">
        <v>54</v>
      </c>
      <c r="K60" s="49">
        <f t="shared" si="2"/>
        <v>1</v>
      </c>
    </row>
    <row r="61" spans="1:11" ht="12">
      <c r="A61" s="42" t="str">
        <f>tab!L56</f>
        <v>Angelo Conterno</v>
      </c>
      <c r="B61" s="42" t="s">
        <v>290</v>
      </c>
      <c r="C61" s="42"/>
      <c r="D61" s="42" t="s">
        <v>290</v>
      </c>
      <c r="F61" s="42" t="s">
        <v>290</v>
      </c>
      <c r="G61" s="44" t="s">
        <v>290</v>
      </c>
      <c r="H61" s="42">
        <v>1956</v>
      </c>
      <c r="I61" s="42">
        <v>1</v>
      </c>
      <c r="J61" s="42" t="s">
        <v>304</v>
      </c>
      <c r="K61" s="49">
        <f t="shared" si="2"/>
        <v>1</v>
      </c>
    </row>
    <row r="62" spans="1:11" ht="12">
      <c r="A62" s="42" t="str">
        <f>C62</f>
        <v>Roger Walkowiak</v>
      </c>
      <c r="B62" s="42">
        <f>tab!A56</f>
        <v>1956</v>
      </c>
      <c r="C62" s="42" t="str">
        <f>tab!B56</f>
        <v>Roger Walkowiak</v>
      </c>
      <c r="D62" s="42">
        <f>tab!D56</f>
        <v>1</v>
      </c>
      <c r="F62" s="42">
        <v>0</v>
      </c>
      <c r="G62" s="44" t="s">
        <v>290</v>
      </c>
      <c r="H62" s="42" t="s">
        <v>290</v>
      </c>
      <c r="I62" s="42" t="s">
        <v>290</v>
      </c>
      <c r="J62" s="42" t="s">
        <v>54</v>
      </c>
      <c r="K62" s="49">
        <f t="shared" si="2"/>
        <v>1</v>
      </c>
    </row>
    <row r="63" spans="1:11" ht="12">
      <c r="A63" s="42" t="str">
        <f>tab!L57</f>
        <v>Jesus Lorono</v>
      </c>
      <c r="B63" s="42" t="s">
        <v>290</v>
      </c>
      <c r="C63" s="42"/>
      <c r="D63" s="42" t="s">
        <v>290</v>
      </c>
      <c r="F63" s="42" t="s">
        <v>290</v>
      </c>
      <c r="G63" s="44" t="s">
        <v>290</v>
      </c>
      <c r="H63" s="42">
        <v>1957</v>
      </c>
      <c r="I63" s="42">
        <v>1</v>
      </c>
      <c r="J63" s="42" t="s">
        <v>59</v>
      </c>
      <c r="K63" s="49">
        <f t="shared" si="2"/>
        <v>1</v>
      </c>
    </row>
    <row r="64" spans="1:11" ht="12">
      <c r="A64" s="42" t="str">
        <f>tab!L58</f>
        <v>Jean Stablinski</v>
      </c>
      <c r="B64" s="42" t="s">
        <v>290</v>
      </c>
      <c r="C64" s="42"/>
      <c r="D64" s="42" t="s">
        <v>290</v>
      </c>
      <c r="F64" s="42" t="s">
        <v>290</v>
      </c>
      <c r="G64" s="44" t="s">
        <v>290</v>
      </c>
      <c r="H64" s="42">
        <v>1958</v>
      </c>
      <c r="I64" s="42">
        <v>1</v>
      </c>
      <c r="J64" s="42" t="s">
        <v>54</v>
      </c>
      <c r="K64" s="49">
        <f t="shared" si="2"/>
        <v>1</v>
      </c>
    </row>
    <row r="65" spans="1:11" ht="12">
      <c r="A65" s="42" t="str">
        <f>tab!G58</f>
        <v>Ercole Baldini</v>
      </c>
      <c r="B65" s="42" t="s">
        <v>290</v>
      </c>
      <c r="C65" s="42"/>
      <c r="D65" s="42" t="s">
        <v>290</v>
      </c>
      <c r="F65" s="42">
        <v>1958</v>
      </c>
      <c r="G65" s="44">
        <v>1</v>
      </c>
      <c r="H65" s="42" t="s">
        <v>290</v>
      </c>
      <c r="I65" s="42" t="s">
        <v>290</v>
      </c>
      <c r="J65" s="42" t="s">
        <v>304</v>
      </c>
      <c r="K65" s="49">
        <f t="shared" si="2"/>
        <v>1</v>
      </c>
    </row>
    <row r="66" spans="1:11" ht="12">
      <c r="A66" s="42" t="str">
        <f>tab!L59</f>
        <v>Antonio Suarez</v>
      </c>
      <c r="B66" s="42" t="s">
        <v>290</v>
      </c>
      <c r="C66" s="42"/>
      <c r="D66" s="42" t="s">
        <v>290</v>
      </c>
      <c r="F66" s="42" t="s">
        <v>290</v>
      </c>
      <c r="G66" s="44" t="s">
        <v>290</v>
      </c>
      <c r="H66" s="42">
        <v>1959</v>
      </c>
      <c r="I66" s="42">
        <v>1</v>
      </c>
      <c r="J66" s="42" t="s">
        <v>59</v>
      </c>
      <c r="K66" s="49">
        <f t="shared" si="2"/>
        <v>1</v>
      </c>
    </row>
    <row r="67" spans="1:11" ht="12">
      <c r="A67" s="42" t="str">
        <f>tab!L60</f>
        <v>Frans De Mulder</v>
      </c>
      <c r="B67" s="42" t="s">
        <v>290</v>
      </c>
      <c r="C67" s="42"/>
      <c r="D67" s="42" t="s">
        <v>290</v>
      </c>
      <c r="F67" s="42" t="s">
        <v>290</v>
      </c>
      <c r="G67" s="44" t="s">
        <v>290</v>
      </c>
      <c r="H67" s="42">
        <v>1960</v>
      </c>
      <c r="I67" s="42">
        <v>1</v>
      </c>
      <c r="J67" s="42" t="s">
        <v>56</v>
      </c>
      <c r="K67" s="49">
        <f t="shared" si="2"/>
        <v>1</v>
      </c>
    </row>
    <row r="68" spans="1:11" ht="12">
      <c r="A68" s="42" t="str">
        <f>C68</f>
        <v>Jacques Anquetil</v>
      </c>
      <c r="B68" s="42" t="s">
        <v>77</v>
      </c>
      <c r="C68" s="42" t="str">
        <f>tab!B57</f>
        <v>Jacques Anquetil</v>
      </c>
      <c r="D68" s="42">
        <f>tab!D57</f>
        <v>5</v>
      </c>
      <c r="F68" s="42" t="s">
        <v>112</v>
      </c>
      <c r="G68" s="44">
        <v>2</v>
      </c>
      <c r="H68" s="42">
        <v>1963</v>
      </c>
      <c r="I68" s="42">
        <v>1</v>
      </c>
      <c r="J68" s="42" t="s">
        <v>54</v>
      </c>
      <c r="K68" s="49">
        <f t="shared" si="2"/>
        <v>8</v>
      </c>
    </row>
    <row r="69" spans="1:11" ht="12">
      <c r="A69" s="42" t="str">
        <f>C69</f>
        <v>Charly Gaul</v>
      </c>
      <c r="B69" s="42">
        <f>tab!A58</f>
        <v>1958</v>
      </c>
      <c r="C69" s="42" t="str">
        <f>tab!B58</f>
        <v>Charly Gaul</v>
      </c>
      <c r="D69" s="42">
        <f>tab!D58</f>
        <v>1</v>
      </c>
      <c r="F69" s="42" t="s">
        <v>111</v>
      </c>
      <c r="G69" s="44">
        <v>2</v>
      </c>
      <c r="H69" s="42" t="s">
        <v>290</v>
      </c>
      <c r="I69" s="42" t="s">
        <v>290</v>
      </c>
      <c r="J69" s="42" t="s">
        <v>55</v>
      </c>
      <c r="K69" s="49">
        <f t="shared" si="2"/>
        <v>3</v>
      </c>
    </row>
    <row r="70" spans="1:11" ht="12">
      <c r="A70" s="42" t="str">
        <f>C70</f>
        <v>Federico Bahamontes</v>
      </c>
      <c r="B70" s="42">
        <f>tab!A59</f>
        <v>1959</v>
      </c>
      <c r="C70" s="42" t="str">
        <f>tab!B59</f>
        <v>Federico Bahamontes</v>
      </c>
      <c r="D70" s="42">
        <f>tab!D59</f>
        <v>1</v>
      </c>
      <c r="F70" s="42">
        <v>0</v>
      </c>
      <c r="G70" s="44" t="s">
        <v>290</v>
      </c>
      <c r="H70" s="42" t="s">
        <v>290</v>
      </c>
      <c r="I70" s="42" t="s">
        <v>290</v>
      </c>
      <c r="J70" s="42" t="s">
        <v>59</v>
      </c>
      <c r="K70" s="49">
        <f t="shared" si="2"/>
        <v>1</v>
      </c>
    </row>
    <row r="71" spans="1:11" ht="12">
      <c r="A71" s="42" t="str">
        <f>C71</f>
        <v>Gastone Nencini</v>
      </c>
      <c r="B71" s="42">
        <f>tab!A60</f>
        <v>1960</v>
      </c>
      <c r="C71" s="42" t="str">
        <f>tab!B60</f>
        <v>Gastone Nencini</v>
      </c>
      <c r="D71" s="42">
        <f>tab!D60</f>
        <v>1</v>
      </c>
      <c r="F71" s="42">
        <v>1957</v>
      </c>
      <c r="G71" s="44">
        <v>1</v>
      </c>
      <c r="H71" s="42" t="s">
        <v>290</v>
      </c>
      <c r="I71" s="42" t="s">
        <v>290</v>
      </c>
      <c r="J71" s="42" t="s">
        <v>304</v>
      </c>
      <c r="K71" s="49">
        <f aca="true" t="shared" si="3" ref="K71:K134">SUM(D71,G71,I71)</f>
        <v>2</v>
      </c>
    </row>
    <row r="72" spans="1:11" ht="12">
      <c r="A72" s="42" t="str">
        <f>tab!L61</f>
        <v>Angelico Soler</v>
      </c>
      <c r="B72" s="42" t="s">
        <v>290</v>
      </c>
      <c r="C72" s="42"/>
      <c r="D72" s="42" t="s">
        <v>290</v>
      </c>
      <c r="F72" s="42" t="s">
        <v>290</v>
      </c>
      <c r="G72" s="44" t="s">
        <v>290</v>
      </c>
      <c r="H72" s="42">
        <v>1961</v>
      </c>
      <c r="I72" s="42">
        <v>1</v>
      </c>
      <c r="J72" s="42" t="s">
        <v>59</v>
      </c>
      <c r="K72" s="49">
        <f t="shared" si="3"/>
        <v>1</v>
      </c>
    </row>
    <row r="73" spans="1:11" ht="12">
      <c r="A73" s="42" t="str">
        <f>tab!G61</f>
        <v>Arnaldo Pambianco</v>
      </c>
      <c r="B73" s="42" t="s">
        <v>290</v>
      </c>
      <c r="C73" s="42"/>
      <c r="D73" s="42" t="s">
        <v>290</v>
      </c>
      <c r="F73" s="42">
        <v>1961</v>
      </c>
      <c r="G73" s="44">
        <v>1</v>
      </c>
      <c r="H73" s="42" t="s">
        <v>290</v>
      </c>
      <c r="I73" s="42" t="s">
        <v>290</v>
      </c>
      <c r="J73" s="42" t="s">
        <v>304</v>
      </c>
      <c r="K73" s="49">
        <f t="shared" si="3"/>
        <v>1</v>
      </c>
    </row>
    <row r="74" spans="1:11" ht="12">
      <c r="A74" s="42" t="str">
        <f>tab!L62</f>
        <v>Rudi Altig</v>
      </c>
      <c r="B74" s="42" t="s">
        <v>290</v>
      </c>
      <c r="C74" s="42"/>
      <c r="D74" s="42" t="s">
        <v>290</v>
      </c>
      <c r="F74" s="42" t="s">
        <v>290</v>
      </c>
      <c r="G74" s="44" t="s">
        <v>290</v>
      </c>
      <c r="H74" s="42">
        <v>1962</v>
      </c>
      <c r="I74" s="42">
        <v>1</v>
      </c>
      <c r="J74" s="42" t="s">
        <v>64</v>
      </c>
      <c r="K74" s="49">
        <f t="shared" si="3"/>
        <v>1</v>
      </c>
    </row>
    <row r="75" spans="1:11" ht="12">
      <c r="A75" s="42" t="str">
        <f>tab!G62</f>
        <v>Franco Balmamion</v>
      </c>
      <c r="B75" s="42" t="s">
        <v>290</v>
      </c>
      <c r="C75" s="42"/>
      <c r="D75" s="42" t="s">
        <v>290</v>
      </c>
      <c r="F75" s="42" t="s">
        <v>113</v>
      </c>
      <c r="G75" s="44">
        <v>2</v>
      </c>
      <c r="H75" s="42" t="s">
        <v>290</v>
      </c>
      <c r="I75" s="42" t="s">
        <v>290</v>
      </c>
      <c r="J75" s="42" t="s">
        <v>304</v>
      </c>
      <c r="K75" s="49">
        <f t="shared" si="3"/>
        <v>2</v>
      </c>
    </row>
    <row r="76" spans="1:11" ht="12">
      <c r="A76" s="42" t="str">
        <f>tab!G65</f>
        <v>Vittorio Adorni</v>
      </c>
      <c r="B76" s="42" t="s">
        <v>290</v>
      </c>
      <c r="C76" s="42"/>
      <c r="D76" s="42" t="s">
        <v>290</v>
      </c>
      <c r="F76" s="42">
        <v>1965</v>
      </c>
      <c r="G76" s="44">
        <v>1</v>
      </c>
      <c r="H76" s="42" t="s">
        <v>290</v>
      </c>
      <c r="I76" s="42" t="s">
        <v>290</v>
      </c>
      <c r="J76" s="42" t="s">
        <v>304</v>
      </c>
      <c r="K76" s="49">
        <f t="shared" si="3"/>
        <v>1</v>
      </c>
    </row>
    <row r="77" spans="1:11" ht="12">
      <c r="A77" s="42" t="str">
        <f>tab!L64</f>
        <v>Raymond Poulidor</v>
      </c>
      <c r="B77" s="42" t="s">
        <v>290</v>
      </c>
      <c r="C77" s="42"/>
      <c r="D77" s="42" t="s">
        <v>290</v>
      </c>
      <c r="F77" s="42" t="s">
        <v>290</v>
      </c>
      <c r="G77" s="44" t="s">
        <v>290</v>
      </c>
      <c r="H77" s="42">
        <v>1964</v>
      </c>
      <c r="I77" s="42">
        <v>1</v>
      </c>
      <c r="J77" s="42" t="s">
        <v>54</v>
      </c>
      <c r="K77" s="49">
        <f t="shared" si="3"/>
        <v>1</v>
      </c>
    </row>
    <row r="78" spans="1:11" ht="12">
      <c r="A78" s="42" t="str">
        <f>tab!L65</f>
        <v>Rolf Wolfshohl</v>
      </c>
      <c r="B78" s="42" t="s">
        <v>290</v>
      </c>
      <c r="C78" s="42"/>
      <c r="D78" s="42" t="s">
        <v>290</v>
      </c>
      <c r="F78" s="42" t="s">
        <v>290</v>
      </c>
      <c r="G78" s="44" t="s">
        <v>290</v>
      </c>
      <c r="H78" s="42">
        <v>1965</v>
      </c>
      <c r="I78" s="42">
        <v>1</v>
      </c>
      <c r="J78" s="42" t="s">
        <v>64</v>
      </c>
      <c r="K78" s="49">
        <f t="shared" si="3"/>
        <v>1</v>
      </c>
    </row>
    <row r="79" spans="1:11" ht="12">
      <c r="A79" s="42" t="str">
        <f>C79</f>
        <v>Felice Gimondi</v>
      </c>
      <c r="B79" s="42">
        <f>tab!A65</f>
        <v>1965</v>
      </c>
      <c r="C79" s="42" t="str">
        <f>tab!B65</f>
        <v>Felice Gimondi</v>
      </c>
      <c r="D79" s="42">
        <f>tab!D65</f>
        <v>1</v>
      </c>
      <c r="F79" s="42" t="s">
        <v>106</v>
      </c>
      <c r="G79" s="44">
        <v>3</v>
      </c>
      <c r="H79" s="42">
        <v>1968</v>
      </c>
      <c r="I79" s="42">
        <v>1</v>
      </c>
      <c r="J79" s="42" t="s">
        <v>304</v>
      </c>
      <c r="K79" s="49">
        <f t="shared" si="3"/>
        <v>5</v>
      </c>
    </row>
    <row r="80" spans="1:11" ht="12">
      <c r="A80" s="42" t="str">
        <f>tab!G66</f>
        <v>Gianni Motta</v>
      </c>
      <c r="B80" s="42" t="s">
        <v>290</v>
      </c>
      <c r="C80" s="42"/>
      <c r="D80" s="42" t="s">
        <v>290</v>
      </c>
      <c r="F80" s="42">
        <v>1966</v>
      </c>
      <c r="G80" s="44">
        <v>1</v>
      </c>
      <c r="H80" s="42" t="s">
        <v>290</v>
      </c>
      <c r="I80" s="42" t="s">
        <v>290</v>
      </c>
      <c r="J80" s="42" t="s">
        <v>304</v>
      </c>
      <c r="K80" s="49">
        <f t="shared" si="3"/>
        <v>1</v>
      </c>
    </row>
    <row r="81" spans="1:11" ht="12">
      <c r="A81" s="42" t="str">
        <f>C81</f>
        <v>Lucien Aimar</v>
      </c>
      <c r="B81" s="42">
        <f>tab!A66</f>
        <v>1966</v>
      </c>
      <c r="C81" s="42" t="str">
        <f>tab!B66</f>
        <v>Lucien Aimar</v>
      </c>
      <c r="D81" s="42">
        <f>tab!D66</f>
        <v>1</v>
      </c>
      <c r="F81" s="42">
        <v>0</v>
      </c>
      <c r="G81" s="44" t="s">
        <v>290</v>
      </c>
      <c r="H81" s="42" t="s">
        <v>290</v>
      </c>
      <c r="I81" s="42" t="s">
        <v>290</v>
      </c>
      <c r="J81" s="42" t="s">
        <v>54</v>
      </c>
      <c r="K81" s="49">
        <f t="shared" si="3"/>
        <v>1</v>
      </c>
    </row>
    <row r="82" spans="1:11" ht="12">
      <c r="A82" s="42" t="str">
        <f>tab!L66</f>
        <v>Francisco Gabica</v>
      </c>
      <c r="B82" s="42" t="s">
        <v>290</v>
      </c>
      <c r="C82" s="42"/>
      <c r="D82" s="42" t="s">
        <v>290</v>
      </c>
      <c r="F82" s="42" t="s">
        <v>290</v>
      </c>
      <c r="G82" s="44" t="s">
        <v>290</v>
      </c>
      <c r="H82" s="42">
        <v>1966</v>
      </c>
      <c r="I82" s="42">
        <v>1</v>
      </c>
      <c r="J82" s="42" t="s">
        <v>59</v>
      </c>
      <c r="K82" s="49">
        <f t="shared" si="3"/>
        <v>1</v>
      </c>
    </row>
    <row r="83" spans="1:11" ht="12">
      <c r="A83" s="42" t="str">
        <f>C83</f>
        <v>Roger Pingeon</v>
      </c>
      <c r="B83" s="42">
        <f>tab!A67</f>
        <v>1967</v>
      </c>
      <c r="C83" s="42" t="str">
        <f>tab!B67</f>
        <v>Roger Pingeon</v>
      </c>
      <c r="D83" s="42">
        <f>tab!D67</f>
        <v>1</v>
      </c>
      <c r="F83" s="42">
        <v>0</v>
      </c>
      <c r="G83" s="44" t="s">
        <v>290</v>
      </c>
      <c r="H83" s="42">
        <v>1969</v>
      </c>
      <c r="I83" s="42">
        <v>1</v>
      </c>
      <c r="J83" s="42" t="s">
        <v>54</v>
      </c>
      <c r="K83" s="49">
        <f t="shared" si="3"/>
        <v>2</v>
      </c>
    </row>
    <row r="84" spans="1:11" ht="12">
      <c r="A84" s="42" t="str">
        <f>C84</f>
        <v>Jan Janssen</v>
      </c>
      <c r="B84" s="42">
        <f>tab!A68</f>
        <v>1968</v>
      </c>
      <c r="C84" s="42" t="str">
        <f>tab!B68</f>
        <v>Jan Janssen</v>
      </c>
      <c r="D84" s="42">
        <f>tab!D68</f>
        <v>1</v>
      </c>
      <c r="F84" s="42">
        <v>0</v>
      </c>
      <c r="G84" s="44"/>
      <c r="H84" s="42">
        <v>1967</v>
      </c>
      <c r="I84" s="42">
        <v>1</v>
      </c>
      <c r="J84" s="42" t="s">
        <v>60</v>
      </c>
      <c r="K84" s="49">
        <f t="shared" si="3"/>
        <v>2</v>
      </c>
    </row>
    <row r="85" spans="1:11" ht="12">
      <c r="A85" s="42" t="str">
        <f>C85</f>
        <v>Eddy Merckx</v>
      </c>
      <c r="B85" s="42" t="s">
        <v>85</v>
      </c>
      <c r="C85" s="42" t="str">
        <f>tab!B69</f>
        <v>Eddy Merckx</v>
      </c>
      <c r="D85" s="42">
        <f>tab!D69</f>
        <v>5</v>
      </c>
      <c r="F85" s="42" t="s">
        <v>301</v>
      </c>
      <c r="G85" s="44">
        <v>5</v>
      </c>
      <c r="H85" s="42">
        <v>1973</v>
      </c>
      <c r="I85" s="42">
        <v>1</v>
      </c>
      <c r="J85" s="42" t="s">
        <v>56</v>
      </c>
      <c r="K85" s="49">
        <f t="shared" si="3"/>
        <v>11</v>
      </c>
    </row>
    <row r="86" spans="1:11" ht="12">
      <c r="A86" s="42" t="str">
        <f>tab!G71</f>
        <v>Gosta Petterson</v>
      </c>
      <c r="B86" s="42" t="s">
        <v>290</v>
      </c>
      <c r="C86" s="42"/>
      <c r="D86" s="42" t="s">
        <v>290</v>
      </c>
      <c r="F86" s="42">
        <v>1971</v>
      </c>
      <c r="G86" s="44">
        <v>1</v>
      </c>
      <c r="H86" s="42" t="s">
        <v>290</v>
      </c>
      <c r="I86" s="42" t="s">
        <v>290</v>
      </c>
      <c r="J86" s="42" t="s">
        <v>305</v>
      </c>
      <c r="K86" s="49">
        <f t="shared" si="3"/>
        <v>1</v>
      </c>
    </row>
    <row r="87" spans="1:11" ht="12">
      <c r="A87" s="42" t="str">
        <f>tab!L72</f>
        <v>Manuel Fuente</v>
      </c>
      <c r="B87" s="42" t="s">
        <v>290</v>
      </c>
      <c r="C87" s="42"/>
      <c r="D87" s="42" t="s">
        <v>290</v>
      </c>
      <c r="F87" s="42" t="s">
        <v>290</v>
      </c>
      <c r="G87" s="44" t="s">
        <v>290</v>
      </c>
      <c r="H87" s="42" t="s">
        <v>189</v>
      </c>
      <c r="I87" s="42">
        <v>2</v>
      </c>
      <c r="J87" s="42" t="s">
        <v>59</v>
      </c>
      <c r="K87" s="49">
        <f t="shared" si="3"/>
        <v>2</v>
      </c>
    </row>
    <row r="88" spans="1:11" ht="12">
      <c r="A88" s="42" t="str">
        <f>C88</f>
        <v>Luis Ocana</v>
      </c>
      <c r="B88" s="42">
        <f>tab!A73</f>
        <v>1973</v>
      </c>
      <c r="C88" s="42" t="str">
        <f>tab!B73</f>
        <v>Luis Ocana</v>
      </c>
      <c r="D88" s="42">
        <f>tab!D73</f>
        <v>1</v>
      </c>
      <c r="F88" s="42">
        <v>0</v>
      </c>
      <c r="G88" s="44"/>
      <c r="H88" s="42">
        <v>1970</v>
      </c>
      <c r="I88" s="42">
        <v>1</v>
      </c>
      <c r="J88" s="42" t="s">
        <v>59</v>
      </c>
      <c r="K88" s="49">
        <f t="shared" si="3"/>
        <v>2</v>
      </c>
    </row>
    <row r="89" spans="1:11" ht="12">
      <c r="A89" s="42" t="str">
        <f>tab!L71</f>
        <v>Ferdinand Bracke</v>
      </c>
      <c r="B89" s="42" t="s">
        <v>290</v>
      </c>
      <c r="C89" s="42"/>
      <c r="D89" s="42" t="s">
        <v>290</v>
      </c>
      <c r="F89" s="42" t="s">
        <v>290</v>
      </c>
      <c r="G89" s="44" t="s">
        <v>290</v>
      </c>
      <c r="H89" s="42">
        <v>1971</v>
      </c>
      <c r="I89" s="42">
        <v>1</v>
      </c>
      <c r="J89" s="42" t="s">
        <v>56</v>
      </c>
      <c r="K89" s="49">
        <f t="shared" si="3"/>
        <v>1</v>
      </c>
    </row>
    <row r="90" spans="1:11" ht="12">
      <c r="A90" s="42" t="str">
        <f>tab!G75</f>
        <v>Fausto Bertoglio</v>
      </c>
      <c r="B90" s="42" t="s">
        <v>290</v>
      </c>
      <c r="C90" s="42"/>
      <c r="D90" s="42" t="s">
        <v>290</v>
      </c>
      <c r="F90" s="42">
        <v>1975</v>
      </c>
      <c r="G90" s="44">
        <v>1</v>
      </c>
      <c r="H90" s="42" t="s">
        <v>290</v>
      </c>
      <c r="I90" s="42" t="s">
        <v>290</v>
      </c>
      <c r="J90" s="42" t="s">
        <v>304</v>
      </c>
      <c r="K90" s="49">
        <f t="shared" si="3"/>
        <v>1</v>
      </c>
    </row>
    <row r="91" spans="1:11" ht="12">
      <c r="A91" s="42" t="str">
        <f>tab!L75</f>
        <v>Agustin Tamames</v>
      </c>
      <c r="B91" s="42" t="s">
        <v>290</v>
      </c>
      <c r="C91" s="42"/>
      <c r="D91" s="42" t="s">
        <v>290</v>
      </c>
      <c r="F91" s="42" t="s">
        <v>290</v>
      </c>
      <c r="G91" s="44" t="s">
        <v>290</v>
      </c>
      <c r="H91" s="42">
        <v>1975</v>
      </c>
      <c r="I91" s="42">
        <v>1</v>
      </c>
      <c r="J91" s="42" t="s">
        <v>59</v>
      </c>
      <c r="K91" s="49">
        <f t="shared" si="3"/>
        <v>1</v>
      </c>
    </row>
    <row r="92" spans="1:11" ht="12">
      <c r="A92" s="42" t="str">
        <f>C92</f>
        <v>Bernard Thévenet</v>
      </c>
      <c r="B92" s="42" t="s">
        <v>78</v>
      </c>
      <c r="C92" s="42" t="str">
        <f>tab!B75</f>
        <v>Bernard Thévenet</v>
      </c>
      <c r="D92" s="42">
        <f>tab!D75</f>
        <v>2</v>
      </c>
      <c r="F92" s="42">
        <v>0</v>
      </c>
      <c r="G92" s="44" t="s">
        <v>290</v>
      </c>
      <c r="H92" s="42" t="s">
        <v>290</v>
      </c>
      <c r="I92" s="42" t="s">
        <v>290</v>
      </c>
      <c r="J92" s="42" t="s">
        <v>54</v>
      </c>
      <c r="K92" s="49">
        <f t="shared" si="3"/>
        <v>2</v>
      </c>
    </row>
    <row r="93" spans="1:11" ht="12">
      <c r="A93" s="42" t="str">
        <f>tab!L76</f>
        <v>Josè Pesarrodona</v>
      </c>
      <c r="B93" s="42" t="s">
        <v>290</v>
      </c>
      <c r="C93" s="42"/>
      <c r="D93" s="42" t="s">
        <v>290</v>
      </c>
      <c r="F93" s="42" t="s">
        <v>290</v>
      </c>
      <c r="G93" s="44" t="s">
        <v>290</v>
      </c>
      <c r="H93" s="42">
        <v>1976</v>
      </c>
      <c r="I93" s="42">
        <v>1</v>
      </c>
      <c r="J93" s="42" t="s">
        <v>59</v>
      </c>
      <c r="K93" s="49">
        <f t="shared" si="3"/>
        <v>1</v>
      </c>
    </row>
    <row r="94" spans="1:11" ht="12">
      <c r="A94" s="42" t="str">
        <f>C94</f>
        <v>Lucien Van Impe</v>
      </c>
      <c r="B94" s="42">
        <f>tab!A76</f>
        <v>1976</v>
      </c>
      <c r="C94" s="42" t="str">
        <f>tab!B76</f>
        <v>Lucien Van Impe</v>
      </c>
      <c r="D94" s="42">
        <f>tab!D76</f>
        <v>1</v>
      </c>
      <c r="F94" s="42">
        <v>0</v>
      </c>
      <c r="G94" s="44"/>
      <c r="H94" s="42" t="s">
        <v>290</v>
      </c>
      <c r="I94" s="42" t="s">
        <v>290</v>
      </c>
      <c r="J94" s="42" t="s">
        <v>56</v>
      </c>
      <c r="K94" s="49">
        <f t="shared" si="3"/>
        <v>1</v>
      </c>
    </row>
    <row r="95" spans="1:11" ht="12">
      <c r="A95" s="42" t="str">
        <f>tab!L77</f>
        <v>Freddy Maertens</v>
      </c>
      <c r="B95" s="42" t="s">
        <v>290</v>
      </c>
      <c r="C95" s="42"/>
      <c r="D95" s="42" t="s">
        <v>290</v>
      </c>
      <c r="F95" s="42" t="s">
        <v>290</v>
      </c>
      <c r="G95" s="44" t="s">
        <v>290</v>
      </c>
      <c r="H95" s="42">
        <v>1977</v>
      </c>
      <c r="I95" s="42">
        <v>1</v>
      </c>
      <c r="J95" s="42" t="s">
        <v>56</v>
      </c>
      <c r="K95" s="49">
        <f t="shared" si="3"/>
        <v>1</v>
      </c>
    </row>
    <row r="96" spans="1:11" ht="12">
      <c r="A96" s="42" t="str">
        <f>tab!G77</f>
        <v>Michel Pollentier</v>
      </c>
      <c r="B96" s="42" t="s">
        <v>290</v>
      </c>
      <c r="C96" s="42"/>
      <c r="D96" s="42" t="s">
        <v>290</v>
      </c>
      <c r="F96" s="42">
        <v>1977</v>
      </c>
      <c r="G96" s="44">
        <v>1</v>
      </c>
      <c r="H96" s="42" t="s">
        <v>290</v>
      </c>
      <c r="I96" s="42" t="s">
        <v>290</v>
      </c>
      <c r="J96" s="42" t="s">
        <v>56</v>
      </c>
      <c r="K96" s="49">
        <f t="shared" si="3"/>
        <v>1</v>
      </c>
    </row>
    <row r="97" spans="1:11" ht="12">
      <c r="A97" s="42" t="str">
        <f>tab!G78</f>
        <v>Johan De Muynck</v>
      </c>
      <c r="B97" s="42" t="s">
        <v>290</v>
      </c>
      <c r="C97" s="42"/>
      <c r="D97" s="42" t="s">
        <v>290</v>
      </c>
      <c r="F97" s="42">
        <v>1978</v>
      </c>
      <c r="G97" s="44">
        <v>1</v>
      </c>
      <c r="H97" s="42" t="s">
        <v>290</v>
      </c>
      <c r="I97" s="42" t="s">
        <v>290</v>
      </c>
      <c r="J97" s="42" t="s">
        <v>56</v>
      </c>
      <c r="K97" s="49">
        <f t="shared" si="3"/>
        <v>1</v>
      </c>
    </row>
    <row r="98" spans="1:11" ht="12">
      <c r="A98" s="42" t="str">
        <f>C98</f>
        <v>Bernard Hinault</v>
      </c>
      <c r="B98" s="42" t="s">
        <v>79</v>
      </c>
      <c r="C98" s="42" t="str">
        <f>tab!B78</f>
        <v>Bernard Hinault</v>
      </c>
      <c r="D98" s="42">
        <f>tab!D78</f>
        <v>5</v>
      </c>
      <c r="F98" s="42" t="s">
        <v>107</v>
      </c>
      <c r="G98" s="44">
        <v>3</v>
      </c>
      <c r="H98" s="42" t="s">
        <v>191</v>
      </c>
      <c r="I98" s="42">
        <v>2</v>
      </c>
      <c r="J98" s="42" t="s">
        <v>54</v>
      </c>
      <c r="K98" s="49">
        <f t="shared" si="3"/>
        <v>10</v>
      </c>
    </row>
    <row r="99" spans="1:11" ht="12">
      <c r="A99" s="42" t="str">
        <f>tab!G79</f>
        <v>Giuseppe Saronni</v>
      </c>
      <c r="B99" s="42" t="s">
        <v>290</v>
      </c>
      <c r="C99" s="42"/>
      <c r="D99" s="42" t="s">
        <v>290</v>
      </c>
      <c r="F99" s="42" t="s">
        <v>114</v>
      </c>
      <c r="G99" s="44">
        <v>2</v>
      </c>
      <c r="H99" s="42" t="s">
        <v>290</v>
      </c>
      <c r="I99" s="42" t="s">
        <v>290</v>
      </c>
      <c r="J99" s="42" t="s">
        <v>304</v>
      </c>
      <c r="K99" s="49">
        <f t="shared" si="3"/>
        <v>2</v>
      </c>
    </row>
    <row r="100" spans="1:11" ht="12">
      <c r="A100" s="42" t="str">
        <f>C100</f>
        <v>Joop Zoetemelk</v>
      </c>
      <c r="B100" s="42">
        <f>tab!A80</f>
        <v>1980</v>
      </c>
      <c r="C100" s="42" t="str">
        <f>tab!B80</f>
        <v>Joop Zoetemelk</v>
      </c>
      <c r="D100" s="42">
        <f>tab!D80</f>
        <v>1</v>
      </c>
      <c r="F100" s="42">
        <v>0</v>
      </c>
      <c r="G100" s="44" t="s">
        <v>290</v>
      </c>
      <c r="H100" s="42">
        <v>1979</v>
      </c>
      <c r="I100" s="42">
        <v>1</v>
      </c>
      <c r="J100" s="42" t="s">
        <v>60</v>
      </c>
      <c r="K100" s="49">
        <f t="shared" si="3"/>
        <v>2</v>
      </c>
    </row>
    <row r="101" spans="1:11" ht="12">
      <c r="A101" s="42" t="str">
        <f>tab!L80</f>
        <v>Faustino Ruperez</v>
      </c>
      <c r="B101" s="42" t="s">
        <v>290</v>
      </c>
      <c r="C101" s="42"/>
      <c r="D101" s="42" t="s">
        <v>290</v>
      </c>
      <c r="F101" s="42" t="s">
        <v>290</v>
      </c>
      <c r="G101" s="44" t="s">
        <v>290</v>
      </c>
      <c r="H101" s="42">
        <v>1980</v>
      </c>
      <c r="I101" s="42">
        <v>1</v>
      </c>
      <c r="J101" s="42" t="s">
        <v>59</v>
      </c>
      <c r="K101" s="49">
        <f t="shared" si="3"/>
        <v>1</v>
      </c>
    </row>
    <row r="102" spans="1:11" ht="12">
      <c r="A102" s="42" t="str">
        <f>tab!G81</f>
        <v>Giovanni Battaglin</v>
      </c>
      <c r="B102" s="42" t="s">
        <v>290</v>
      </c>
      <c r="C102" s="42"/>
      <c r="D102" s="42" t="s">
        <v>290</v>
      </c>
      <c r="F102" s="42">
        <v>1981</v>
      </c>
      <c r="G102" s="44">
        <v>1</v>
      </c>
      <c r="H102" s="42">
        <v>1981</v>
      </c>
      <c r="I102" s="42">
        <v>1</v>
      </c>
      <c r="J102" s="42" t="s">
        <v>304</v>
      </c>
      <c r="K102" s="49">
        <f t="shared" si="3"/>
        <v>2</v>
      </c>
    </row>
    <row r="103" spans="1:11" ht="12">
      <c r="A103" s="42" t="str">
        <f>tab!L82</f>
        <v>Marino Lejarreta</v>
      </c>
      <c r="B103" s="42" t="s">
        <v>290</v>
      </c>
      <c r="C103" s="42"/>
      <c r="D103" s="42" t="s">
        <v>290</v>
      </c>
      <c r="F103" s="42" t="s">
        <v>290</v>
      </c>
      <c r="G103" s="44" t="s">
        <v>290</v>
      </c>
      <c r="H103" s="42">
        <v>1982</v>
      </c>
      <c r="I103" s="42">
        <v>1</v>
      </c>
      <c r="J103" s="42" t="s">
        <v>59</v>
      </c>
      <c r="K103" s="49">
        <f t="shared" si="3"/>
        <v>1</v>
      </c>
    </row>
    <row r="104" spans="1:11" ht="12">
      <c r="A104" s="42" t="str">
        <f>C104</f>
        <v>Laurent Fignon</v>
      </c>
      <c r="B104" s="42" t="s">
        <v>80</v>
      </c>
      <c r="C104" s="42" t="str">
        <f>tab!B83</f>
        <v>Laurent Fignon</v>
      </c>
      <c r="D104" s="42">
        <f>tab!D83</f>
        <v>2</v>
      </c>
      <c r="F104" s="42">
        <v>1989</v>
      </c>
      <c r="G104" s="44">
        <v>1</v>
      </c>
      <c r="H104" s="42" t="s">
        <v>290</v>
      </c>
      <c r="I104" s="42" t="s">
        <v>290</v>
      </c>
      <c r="J104" s="42" t="s">
        <v>54</v>
      </c>
      <c r="K104" s="49">
        <f t="shared" si="3"/>
        <v>3</v>
      </c>
    </row>
    <row r="105" spans="1:11" ht="12">
      <c r="A105" s="42" t="str">
        <f>tab!L84</f>
        <v>Eric Caritoux</v>
      </c>
      <c r="B105" s="42" t="s">
        <v>290</v>
      </c>
      <c r="C105" s="42"/>
      <c r="D105" s="42" t="s">
        <v>290</v>
      </c>
      <c r="F105" s="42" t="s">
        <v>290</v>
      </c>
      <c r="G105" s="44" t="s">
        <v>290</v>
      </c>
      <c r="H105" s="42">
        <v>1984</v>
      </c>
      <c r="I105" s="42">
        <v>1</v>
      </c>
      <c r="J105" s="42" t="s">
        <v>54</v>
      </c>
      <c r="K105" s="49">
        <f t="shared" si="3"/>
        <v>1</v>
      </c>
    </row>
    <row r="106" spans="1:11" ht="12">
      <c r="A106" s="42" t="str">
        <f>tab!G84</f>
        <v>Francesco Moser</v>
      </c>
      <c r="B106" s="42" t="s">
        <v>290</v>
      </c>
      <c r="C106" s="42"/>
      <c r="D106" s="42" t="s">
        <v>290</v>
      </c>
      <c r="F106" s="42">
        <v>1984</v>
      </c>
      <c r="G106" s="44">
        <v>1</v>
      </c>
      <c r="H106" s="42" t="s">
        <v>290</v>
      </c>
      <c r="I106" s="42" t="s">
        <v>290</v>
      </c>
      <c r="J106" s="42" t="s">
        <v>304</v>
      </c>
      <c r="K106" s="49">
        <f t="shared" si="3"/>
        <v>1</v>
      </c>
    </row>
    <row r="107" spans="1:11" ht="12">
      <c r="A107" s="42" t="str">
        <f>tab!G86</f>
        <v>Roberto Visentini</v>
      </c>
      <c r="B107" s="42" t="s">
        <v>290</v>
      </c>
      <c r="C107" s="42"/>
      <c r="D107" s="42" t="s">
        <v>290</v>
      </c>
      <c r="F107" s="42">
        <v>1986</v>
      </c>
      <c r="G107" s="44">
        <v>1</v>
      </c>
      <c r="H107" s="42" t="s">
        <v>290</v>
      </c>
      <c r="I107" s="42" t="s">
        <v>290</v>
      </c>
      <c r="J107" s="42" t="s">
        <v>304</v>
      </c>
      <c r="K107" s="49">
        <f t="shared" si="3"/>
        <v>1</v>
      </c>
    </row>
    <row r="108" spans="1:11" ht="12">
      <c r="A108" s="42" t="str">
        <f>tab!L86</f>
        <v>Alvaro Pino</v>
      </c>
      <c r="B108" s="42" t="s">
        <v>290</v>
      </c>
      <c r="C108" s="42"/>
      <c r="D108" s="42" t="s">
        <v>290</v>
      </c>
      <c r="F108" s="42" t="s">
        <v>290</v>
      </c>
      <c r="G108" s="44" t="s">
        <v>290</v>
      </c>
      <c r="H108" s="42">
        <v>1986</v>
      </c>
      <c r="I108" s="42">
        <v>1</v>
      </c>
      <c r="J108" s="42" t="s">
        <v>59</v>
      </c>
      <c r="K108" s="49">
        <f t="shared" si="3"/>
        <v>1</v>
      </c>
    </row>
    <row r="109" spans="1:11" ht="12">
      <c r="A109" s="42" t="str">
        <f>C109</f>
        <v>Greg Lemond</v>
      </c>
      <c r="B109" s="42" t="s">
        <v>91</v>
      </c>
      <c r="C109" s="42" t="str">
        <f>tab!B86</f>
        <v>Greg Lemond</v>
      </c>
      <c r="D109" s="42">
        <f>tab!D86</f>
        <v>3</v>
      </c>
      <c r="F109" s="42">
        <v>0</v>
      </c>
      <c r="G109" s="44" t="s">
        <v>290</v>
      </c>
      <c r="H109" s="42" t="s">
        <v>290</v>
      </c>
      <c r="I109" s="42" t="s">
        <v>290</v>
      </c>
      <c r="J109" s="42" t="s">
        <v>61</v>
      </c>
      <c r="K109" s="49">
        <f t="shared" si="3"/>
        <v>3</v>
      </c>
    </row>
    <row r="110" spans="1:11" ht="12">
      <c r="A110" s="42" t="str">
        <f>tab!L87</f>
        <v>Lucio Herrera</v>
      </c>
      <c r="B110" s="42" t="s">
        <v>290</v>
      </c>
      <c r="C110" s="42"/>
      <c r="D110" s="42" t="s">
        <v>290</v>
      </c>
      <c r="F110" s="42" t="s">
        <v>290</v>
      </c>
      <c r="G110" s="44" t="s">
        <v>290</v>
      </c>
      <c r="H110" s="42">
        <v>1987</v>
      </c>
      <c r="I110" s="42">
        <v>1</v>
      </c>
      <c r="J110" s="42" t="s">
        <v>306</v>
      </c>
      <c r="K110" s="49">
        <f t="shared" si="3"/>
        <v>1</v>
      </c>
    </row>
    <row r="111" spans="1:11" ht="12">
      <c r="A111" s="42" t="str">
        <f>C111</f>
        <v>Stephen Roche</v>
      </c>
      <c r="B111" s="42">
        <f>tab!A87</f>
        <v>1987</v>
      </c>
      <c r="C111" s="42" t="str">
        <f>tab!B87</f>
        <v>Stephen Roche</v>
      </c>
      <c r="D111" s="42">
        <f>tab!D87</f>
        <v>1</v>
      </c>
      <c r="F111" s="42">
        <v>1987</v>
      </c>
      <c r="G111" s="44">
        <v>1</v>
      </c>
      <c r="H111" s="42" t="s">
        <v>290</v>
      </c>
      <c r="I111" s="42" t="s">
        <v>290</v>
      </c>
      <c r="J111" s="42" t="s">
        <v>62</v>
      </c>
      <c r="K111" s="49">
        <f t="shared" si="3"/>
        <v>2</v>
      </c>
    </row>
    <row r="112" spans="1:11" ht="12">
      <c r="A112" s="42" t="str">
        <f>tab!L88</f>
        <v>Sean Kelly</v>
      </c>
      <c r="B112" s="42" t="s">
        <v>290</v>
      </c>
      <c r="C112" s="42"/>
      <c r="D112" s="42" t="s">
        <v>290</v>
      </c>
      <c r="F112" s="42" t="s">
        <v>290</v>
      </c>
      <c r="G112" s="44" t="s">
        <v>290</v>
      </c>
      <c r="H112" s="42">
        <v>1988</v>
      </c>
      <c r="I112" s="42">
        <v>1</v>
      </c>
      <c r="J112" s="42" t="s">
        <v>62</v>
      </c>
      <c r="K112" s="49">
        <f t="shared" si="3"/>
        <v>1</v>
      </c>
    </row>
    <row r="113" spans="1:11" ht="12">
      <c r="A113" s="42" t="str">
        <f>tab!G88</f>
        <v>Andrew Hampsten</v>
      </c>
      <c r="B113" s="42" t="s">
        <v>290</v>
      </c>
      <c r="C113" s="42"/>
      <c r="D113" s="42" t="s">
        <v>290</v>
      </c>
      <c r="F113" s="42">
        <v>1988</v>
      </c>
      <c r="G113" s="44">
        <v>1</v>
      </c>
      <c r="H113" s="42" t="s">
        <v>290</v>
      </c>
      <c r="I113" s="42" t="s">
        <v>290</v>
      </c>
      <c r="J113" s="42" t="s">
        <v>61</v>
      </c>
      <c r="K113" s="49">
        <f t="shared" si="3"/>
        <v>1</v>
      </c>
    </row>
    <row r="114" spans="1:11" ht="12">
      <c r="A114" s="42" t="str">
        <f>C114</f>
        <v>Pedro Delgado</v>
      </c>
      <c r="B114" s="42">
        <f>tab!A88</f>
        <v>1988</v>
      </c>
      <c r="C114" s="42" t="str">
        <f>tab!B88</f>
        <v>Pedro Delgado</v>
      </c>
      <c r="D114" s="42">
        <f>tab!D88</f>
        <v>1</v>
      </c>
      <c r="F114" s="42">
        <v>0</v>
      </c>
      <c r="G114" s="44" t="s">
        <v>290</v>
      </c>
      <c r="H114" s="42" t="s">
        <v>190</v>
      </c>
      <c r="I114" s="42">
        <v>2</v>
      </c>
      <c r="J114" s="42" t="s">
        <v>59</v>
      </c>
      <c r="K114" s="49">
        <f t="shared" si="3"/>
        <v>3</v>
      </c>
    </row>
    <row r="115" spans="1:11" ht="12">
      <c r="A115" s="42" t="str">
        <f>tab!G90</f>
        <v>Gianni Bugno</v>
      </c>
      <c r="B115" s="42" t="s">
        <v>290</v>
      </c>
      <c r="C115" s="42"/>
      <c r="D115" s="42" t="s">
        <v>290</v>
      </c>
      <c r="F115" s="42">
        <v>1990</v>
      </c>
      <c r="G115" s="44">
        <v>1</v>
      </c>
      <c r="H115" s="42" t="s">
        <v>290</v>
      </c>
      <c r="I115" s="42" t="s">
        <v>290</v>
      </c>
      <c r="J115" s="42" t="s">
        <v>304</v>
      </c>
      <c r="K115" s="49">
        <f t="shared" si="3"/>
        <v>1</v>
      </c>
    </row>
    <row r="116" spans="1:11" ht="12">
      <c r="A116" s="42" t="str">
        <f>tab!L90</f>
        <v>Marco Giovannetti</v>
      </c>
      <c r="B116" s="42" t="s">
        <v>290</v>
      </c>
      <c r="C116" s="42"/>
      <c r="D116" s="42" t="s">
        <v>290</v>
      </c>
      <c r="F116" s="42" t="s">
        <v>290</v>
      </c>
      <c r="G116" s="44" t="s">
        <v>290</v>
      </c>
      <c r="H116" s="42">
        <v>1990</v>
      </c>
      <c r="I116" s="42">
        <v>1</v>
      </c>
      <c r="J116" s="42" t="s">
        <v>304</v>
      </c>
      <c r="K116" s="49">
        <f t="shared" si="3"/>
        <v>1</v>
      </c>
    </row>
    <row r="117" spans="1:11" ht="12">
      <c r="A117" s="42" t="str">
        <f>tab!G91</f>
        <v>Franco Chioccioli</v>
      </c>
      <c r="B117" s="42" t="s">
        <v>290</v>
      </c>
      <c r="C117" s="42"/>
      <c r="D117" s="42" t="s">
        <v>290</v>
      </c>
      <c r="F117" s="42">
        <v>1991</v>
      </c>
      <c r="G117" s="44">
        <v>1</v>
      </c>
      <c r="H117" s="42" t="s">
        <v>290</v>
      </c>
      <c r="I117" s="42" t="s">
        <v>290</v>
      </c>
      <c r="J117" s="42" t="s">
        <v>304</v>
      </c>
      <c r="K117" s="49">
        <f t="shared" si="3"/>
        <v>1</v>
      </c>
    </row>
    <row r="118" spans="1:11" ht="12">
      <c r="A118" s="42" t="str">
        <f>tab!L91</f>
        <v>Melcior Mauri</v>
      </c>
      <c r="B118" s="42" t="s">
        <v>290</v>
      </c>
      <c r="C118" s="42"/>
      <c r="D118" s="42" t="s">
        <v>290</v>
      </c>
      <c r="F118" s="42" t="s">
        <v>290</v>
      </c>
      <c r="G118" s="44" t="s">
        <v>290</v>
      </c>
      <c r="H118" s="42">
        <v>1991</v>
      </c>
      <c r="I118" s="42">
        <v>1</v>
      </c>
      <c r="J118" s="42" t="s">
        <v>59</v>
      </c>
      <c r="K118" s="49">
        <f t="shared" si="3"/>
        <v>1</v>
      </c>
    </row>
    <row r="119" spans="1:11" ht="12">
      <c r="A119" s="42" t="str">
        <f>C119</f>
        <v>Miguel Indurain</v>
      </c>
      <c r="B119" s="42" t="s">
        <v>89</v>
      </c>
      <c r="C119" s="42" t="str">
        <f>tab!B91</f>
        <v>Miguel Indurain</v>
      </c>
      <c r="D119" s="42">
        <f>tab!D91</f>
        <v>5</v>
      </c>
      <c r="F119" s="42" t="s">
        <v>115</v>
      </c>
      <c r="G119" s="44">
        <v>2</v>
      </c>
      <c r="H119" s="42" t="s">
        <v>290</v>
      </c>
      <c r="I119" s="42" t="s">
        <v>290</v>
      </c>
      <c r="J119" s="42" t="s">
        <v>59</v>
      </c>
      <c r="K119" s="49">
        <f t="shared" si="3"/>
        <v>7</v>
      </c>
    </row>
    <row r="120" spans="1:11" ht="12">
      <c r="A120" s="42" t="str">
        <f>tab!G94</f>
        <v>Eugeni Berzin</v>
      </c>
      <c r="B120" s="42" t="s">
        <v>290</v>
      </c>
      <c r="C120" s="42"/>
      <c r="D120" s="42" t="s">
        <v>290</v>
      </c>
      <c r="F120" s="42">
        <v>1994</v>
      </c>
      <c r="G120" s="44">
        <v>1</v>
      </c>
      <c r="H120" s="42" t="s">
        <v>290</v>
      </c>
      <c r="I120" s="42" t="s">
        <v>290</v>
      </c>
      <c r="J120" s="42" t="s">
        <v>307</v>
      </c>
      <c r="K120" s="49">
        <f t="shared" si="3"/>
        <v>1</v>
      </c>
    </row>
    <row r="121" spans="1:11" ht="12">
      <c r="A121" s="42" t="str">
        <f>tab!G95</f>
        <v>Tony Rominger</v>
      </c>
      <c r="B121" s="42" t="s">
        <v>290</v>
      </c>
      <c r="C121" s="42"/>
      <c r="D121" s="42" t="s">
        <v>290</v>
      </c>
      <c r="F121" s="42">
        <v>1995</v>
      </c>
      <c r="G121" s="44">
        <v>1</v>
      </c>
      <c r="H121" s="42" t="s">
        <v>185</v>
      </c>
      <c r="I121" s="42">
        <v>3</v>
      </c>
      <c r="J121" s="42" t="s">
        <v>58</v>
      </c>
      <c r="K121" s="49">
        <f t="shared" si="3"/>
        <v>4</v>
      </c>
    </row>
    <row r="122" spans="1:11" ht="12">
      <c r="A122" s="42" t="str">
        <f>tab!L95</f>
        <v>Laurent Jalabert</v>
      </c>
      <c r="B122" s="42" t="s">
        <v>290</v>
      </c>
      <c r="C122" s="42"/>
      <c r="D122" s="42" t="s">
        <v>290</v>
      </c>
      <c r="F122" s="42" t="s">
        <v>290</v>
      </c>
      <c r="G122" s="44" t="s">
        <v>290</v>
      </c>
      <c r="H122" s="42">
        <v>1995</v>
      </c>
      <c r="I122" s="42">
        <v>1</v>
      </c>
      <c r="J122" s="42" t="s">
        <v>54</v>
      </c>
      <c r="K122" s="49">
        <f t="shared" si="3"/>
        <v>1</v>
      </c>
    </row>
    <row r="123" spans="1:11" ht="12">
      <c r="A123" s="42" t="str">
        <f>tab!G96</f>
        <v>Pavel Tonkov</v>
      </c>
      <c r="B123" s="42" t="s">
        <v>290</v>
      </c>
      <c r="C123" s="42"/>
      <c r="D123" s="42" t="s">
        <v>290</v>
      </c>
      <c r="F123" s="42">
        <v>1996</v>
      </c>
      <c r="G123" s="44">
        <v>1</v>
      </c>
      <c r="H123" s="42" t="s">
        <v>290</v>
      </c>
      <c r="I123" s="42" t="s">
        <v>290</v>
      </c>
      <c r="J123" s="42" t="s">
        <v>307</v>
      </c>
      <c r="K123" s="49">
        <f t="shared" si="3"/>
        <v>1</v>
      </c>
    </row>
    <row r="124" spans="1:11" ht="12">
      <c r="A124" s="42" t="str">
        <f>C124</f>
        <v>Bjarne Riis</v>
      </c>
      <c r="B124" s="42">
        <f>tab!A96</f>
        <v>1996</v>
      </c>
      <c r="C124" s="42" t="str">
        <f>tab!B96</f>
        <v>Bjarne Riis</v>
      </c>
      <c r="D124" s="42">
        <f>tab!D96</f>
        <v>1</v>
      </c>
      <c r="F124" s="42">
        <v>0</v>
      </c>
      <c r="G124" s="44" t="s">
        <v>290</v>
      </c>
      <c r="H124" s="42" t="s">
        <v>290</v>
      </c>
      <c r="I124" s="42" t="s">
        <v>290</v>
      </c>
      <c r="J124" s="42" t="s">
        <v>63</v>
      </c>
      <c r="K124" s="49">
        <f t="shared" si="3"/>
        <v>1</v>
      </c>
    </row>
    <row r="125" spans="1:11" ht="12">
      <c r="A125" s="42" t="str">
        <f>tab!L96</f>
        <v>Alex Zuelle</v>
      </c>
      <c r="B125" s="42" t="s">
        <v>290</v>
      </c>
      <c r="C125" s="42"/>
      <c r="D125" s="42" t="s">
        <v>290</v>
      </c>
      <c r="F125" s="42" t="s">
        <v>290</v>
      </c>
      <c r="G125" s="44" t="s">
        <v>290</v>
      </c>
      <c r="H125" s="42" t="s">
        <v>195</v>
      </c>
      <c r="I125" s="42">
        <v>2</v>
      </c>
      <c r="J125" s="42" t="s">
        <v>58</v>
      </c>
      <c r="K125" s="49">
        <f t="shared" si="3"/>
        <v>2</v>
      </c>
    </row>
    <row r="126" spans="1:11" ht="12">
      <c r="A126" s="42" t="str">
        <f>tab!G99</f>
        <v>Ivan Gotti</v>
      </c>
      <c r="B126" s="42" t="s">
        <v>290</v>
      </c>
      <c r="C126" s="42"/>
      <c r="D126" s="42" t="s">
        <v>290</v>
      </c>
      <c r="F126" s="42" t="s">
        <v>116</v>
      </c>
      <c r="G126" s="44">
        <v>2</v>
      </c>
      <c r="H126" s="42" t="s">
        <v>290</v>
      </c>
      <c r="I126" s="42" t="s">
        <v>290</v>
      </c>
      <c r="J126" s="42" t="s">
        <v>304</v>
      </c>
      <c r="K126" s="49">
        <f t="shared" si="3"/>
        <v>2</v>
      </c>
    </row>
    <row r="127" spans="1:11" ht="12">
      <c r="A127" s="42" t="str">
        <f>C127</f>
        <v>Jan Ullrich</v>
      </c>
      <c r="B127" s="42">
        <f>tab!A97</f>
        <v>1997</v>
      </c>
      <c r="C127" s="42" t="str">
        <f>tab!B97</f>
        <v>Jan Ullrich</v>
      </c>
      <c r="D127" s="42">
        <f>tab!D97</f>
        <v>1</v>
      </c>
      <c r="F127" s="42">
        <v>0</v>
      </c>
      <c r="G127" s="44"/>
      <c r="H127" s="42">
        <v>1999</v>
      </c>
      <c r="I127" s="42">
        <v>1</v>
      </c>
      <c r="J127" s="42" t="s">
        <v>64</v>
      </c>
      <c r="K127" s="49">
        <f t="shared" si="3"/>
        <v>2</v>
      </c>
    </row>
    <row r="128" spans="1:11" ht="12">
      <c r="A128" s="42" t="str">
        <f>C128</f>
        <v>Marco Pantani</v>
      </c>
      <c r="B128" s="42">
        <f>tab!A98</f>
        <v>1998</v>
      </c>
      <c r="C128" s="42" t="str">
        <f>tab!B98</f>
        <v>Marco Pantani</v>
      </c>
      <c r="D128" s="42">
        <f>tab!D98</f>
        <v>1</v>
      </c>
      <c r="F128" s="42">
        <v>1998</v>
      </c>
      <c r="G128" s="44">
        <v>1</v>
      </c>
      <c r="H128" s="42" t="s">
        <v>290</v>
      </c>
      <c r="I128" s="42" t="s">
        <v>290</v>
      </c>
      <c r="J128" s="42" t="s">
        <v>304</v>
      </c>
      <c r="K128" s="49">
        <f t="shared" si="3"/>
        <v>2</v>
      </c>
    </row>
    <row r="129" spans="1:11" ht="12">
      <c r="A129" s="42" t="str">
        <f>tab!L98</f>
        <v>Abraham Olano</v>
      </c>
      <c r="B129" s="42" t="s">
        <v>290</v>
      </c>
      <c r="C129" s="42"/>
      <c r="D129" s="42" t="s">
        <v>290</v>
      </c>
      <c r="F129" s="42" t="s">
        <v>290</v>
      </c>
      <c r="G129" s="44" t="s">
        <v>290</v>
      </c>
      <c r="H129" s="42">
        <v>1998</v>
      </c>
      <c r="I129" s="42">
        <v>1</v>
      </c>
      <c r="J129" s="42" t="s">
        <v>59</v>
      </c>
      <c r="K129" s="49">
        <f t="shared" si="3"/>
        <v>1</v>
      </c>
    </row>
    <row r="130" spans="1:11" ht="12">
      <c r="A130" s="42" t="str">
        <f>C130</f>
        <v>Lance Armstrong</v>
      </c>
      <c r="B130" s="1" t="s">
        <v>298</v>
      </c>
      <c r="C130" s="42" t="str">
        <f>tab!B99</f>
        <v>Lance Armstrong</v>
      </c>
      <c r="D130" s="45">
        <v>0</v>
      </c>
      <c r="F130" s="42">
        <v>0</v>
      </c>
      <c r="G130" s="44" t="s">
        <v>290</v>
      </c>
      <c r="H130" s="42" t="s">
        <v>290</v>
      </c>
      <c r="I130" s="42" t="s">
        <v>290</v>
      </c>
      <c r="J130" s="42" t="s">
        <v>61</v>
      </c>
      <c r="K130" s="49">
        <f t="shared" si="3"/>
        <v>0</v>
      </c>
    </row>
    <row r="131" spans="1:11" ht="12">
      <c r="A131" s="42" t="str">
        <f>tab!G100</f>
        <v>Stefano Garzelli</v>
      </c>
      <c r="B131" s="42" t="s">
        <v>290</v>
      </c>
      <c r="C131" s="42"/>
      <c r="D131" s="42" t="s">
        <v>290</v>
      </c>
      <c r="F131" s="42">
        <v>2000</v>
      </c>
      <c r="G131" s="44">
        <v>1</v>
      </c>
      <c r="H131" s="42" t="s">
        <v>290</v>
      </c>
      <c r="I131" s="42" t="s">
        <v>290</v>
      </c>
      <c r="J131" s="42" t="s">
        <v>304</v>
      </c>
      <c r="K131" s="49">
        <f t="shared" si="3"/>
        <v>1</v>
      </c>
    </row>
    <row r="132" spans="1:11" ht="12">
      <c r="A132" s="42" t="str">
        <f>tab!L100</f>
        <v>Roberto Heras</v>
      </c>
      <c r="B132" s="42" t="s">
        <v>290</v>
      </c>
      <c r="C132" s="42"/>
      <c r="D132" s="42" t="s">
        <v>290</v>
      </c>
      <c r="F132" s="42" t="s">
        <v>290</v>
      </c>
      <c r="G132" s="44" t="s">
        <v>290</v>
      </c>
      <c r="H132" s="42" t="s">
        <v>183</v>
      </c>
      <c r="I132" s="42">
        <v>3</v>
      </c>
      <c r="J132" s="42" t="s">
        <v>59</v>
      </c>
      <c r="K132" s="49">
        <f t="shared" si="3"/>
        <v>3</v>
      </c>
    </row>
    <row r="133" spans="1:11" ht="12">
      <c r="A133" s="42" t="str">
        <f>tab!L101</f>
        <v>Angel Casero</v>
      </c>
      <c r="B133" s="42" t="s">
        <v>290</v>
      </c>
      <c r="C133" s="42"/>
      <c r="D133" s="42" t="s">
        <v>290</v>
      </c>
      <c r="F133" s="42" t="s">
        <v>290</v>
      </c>
      <c r="G133" s="44" t="s">
        <v>290</v>
      </c>
      <c r="H133" s="42">
        <v>2001</v>
      </c>
      <c r="I133" s="42">
        <v>1</v>
      </c>
      <c r="J133" s="42" t="s">
        <v>59</v>
      </c>
      <c r="K133" s="49">
        <f t="shared" si="3"/>
        <v>1</v>
      </c>
    </row>
    <row r="134" spans="1:11" ht="12">
      <c r="A134" s="42" t="str">
        <f>tab!G101</f>
        <v>Gilberto Simoni</v>
      </c>
      <c r="B134" s="42" t="s">
        <v>290</v>
      </c>
      <c r="C134" s="42"/>
      <c r="D134" s="42" t="s">
        <v>290</v>
      </c>
      <c r="F134" s="42" t="s">
        <v>117</v>
      </c>
      <c r="G134" s="44">
        <v>2</v>
      </c>
      <c r="H134" s="42" t="s">
        <v>290</v>
      </c>
      <c r="I134" s="42" t="s">
        <v>290</v>
      </c>
      <c r="J134" s="42" t="s">
        <v>304</v>
      </c>
      <c r="K134" s="49">
        <f t="shared" si="3"/>
        <v>2</v>
      </c>
    </row>
    <row r="135" spans="1:11" ht="12">
      <c r="A135" s="42" t="str">
        <f>tab!G102</f>
        <v>Paolo Savoldelli</v>
      </c>
      <c r="B135" s="42" t="s">
        <v>290</v>
      </c>
      <c r="C135" s="42"/>
      <c r="D135" s="42" t="s">
        <v>290</v>
      </c>
      <c r="F135" s="42" t="s">
        <v>118</v>
      </c>
      <c r="G135" s="44">
        <v>2</v>
      </c>
      <c r="H135" s="42" t="s">
        <v>290</v>
      </c>
      <c r="I135" s="42" t="s">
        <v>290</v>
      </c>
      <c r="J135" s="42" t="s">
        <v>304</v>
      </c>
      <c r="K135" s="49">
        <f aca="true" t="shared" si="4" ref="K135:K157">SUM(D135,G135,I135)</f>
        <v>2</v>
      </c>
    </row>
    <row r="136" spans="1:11" ht="12">
      <c r="A136" s="42" t="str">
        <f>tab!L102</f>
        <v>Aitor Gonzales</v>
      </c>
      <c r="B136" s="42" t="s">
        <v>290</v>
      </c>
      <c r="C136" s="42"/>
      <c r="D136" s="42" t="s">
        <v>290</v>
      </c>
      <c r="F136" s="42" t="s">
        <v>290</v>
      </c>
      <c r="G136" s="44" t="s">
        <v>290</v>
      </c>
      <c r="H136" s="42">
        <v>2002</v>
      </c>
      <c r="I136" s="42">
        <v>1</v>
      </c>
      <c r="J136" s="42" t="s">
        <v>59</v>
      </c>
      <c r="K136" s="49">
        <f t="shared" si="4"/>
        <v>1</v>
      </c>
    </row>
    <row r="137" spans="1:11" ht="12">
      <c r="A137" s="54" t="str">
        <f>tab!G104</f>
        <v>Damiano Cunego</v>
      </c>
      <c r="B137" s="42" t="s">
        <v>290</v>
      </c>
      <c r="C137" s="42"/>
      <c r="D137" s="42" t="s">
        <v>290</v>
      </c>
      <c r="F137" s="42">
        <v>2004</v>
      </c>
      <c r="G137" s="44">
        <v>1</v>
      </c>
      <c r="H137" s="42" t="s">
        <v>290</v>
      </c>
      <c r="I137" s="42" t="s">
        <v>290</v>
      </c>
      <c r="J137" s="42" t="s">
        <v>304</v>
      </c>
      <c r="K137" s="49">
        <f t="shared" si="4"/>
        <v>1</v>
      </c>
    </row>
    <row r="138" spans="1:11" ht="12">
      <c r="A138" s="42" t="str">
        <f>tab!G110</f>
        <v>Ivan Basso</v>
      </c>
      <c r="B138" s="42" t="s">
        <v>290</v>
      </c>
      <c r="C138" s="42"/>
      <c r="D138" s="42" t="s">
        <v>290</v>
      </c>
      <c r="F138" s="42" t="s">
        <v>119</v>
      </c>
      <c r="G138" s="44">
        <v>2</v>
      </c>
      <c r="H138" s="42" t="s">
        <v>290</v>
      </c>
      <c r="I138" s="42" t="s">
        <v>290</v>
      </c>
      <c r="J138" s="42" t="s">
        <v>304</v>
      </c>
      <c r="K138" s="49">
        <f t="shared" si="4"/>
        <v>2</v>
      </c>
    </row>
    <row r="139" spans="1:11" ht="12">
      <c r="A139" s="42" t="str">
        <f>C139</f>
        <v>Oscar Pereiro</v>
      </c>
      <c r="B139" s="42">
        <f>tab!A106</f>
        <v>2006</v>
      </c>
      <c r="C139" s="42" t="str">
        <f>tab!B106</f>
        <v>Oscar Pereiro</v>
      </c>
      <c r="D139" s="42">
        <f>tab!D106</f>
        <v>1</v>
      </c>
      <c r="F139" s="42">
        <v>0</v>
      </c>
      <c r="G139" s="44" t="s">
        <v>290</v>
      </c>
      <c r="H139" s="42" t="s">
        <v>290</v>
      </c>
      <c r="I139" s="42" t="s">
        <v>290</v>
      </c>
      <c r="J139" s="42" t="s">
        <v>59</v>
      </c>
      <c r="K139" s="49">
        <f t="shared" si="4"/>
        <v>1</v>
      </c>
    </row>
    <row r="140" spans="1:11" ht="12">
      <c r="A140" s="42" t="str">
        <f>tab!L106</f>
        <v>Alexandre Vinokourov</v>
      </c>
      <c r="B140" s="42" t="s">
        <v>290</v>
      </c>
      <c r="C140" s="42"/>
      <c r="D140" s="42" t="s">
        <v>290</v>
      </c>
      <c r="F140" s="42" t="s">
        <v>290</v>
      </c>
      <c r="G140" s="44" t="s">
        <v>290</v>
      </c>
      <c r="H140" s="42">
        <v>2006</v>
      </c>
      <c r="I140" s="42">
        <v>1</v>
      </c>
      <c r="J140" s="42" t="s">
        <v>308</v>
      </c>
      <c r="K140" s="49">
        <f t="shared" si="4"/>
        <v>1</v>
      </c>
    </row>
    <row r="141" spans="1:11" ht="12">
      <c r="A141" s="42" t="str">
        <f>tab!G107</f>
        <v>Danilo Di Luca</v>
      </c>
      <c r="B141" s="42" t="s">
        <v>290</v>
      </c>
      <c r="C141" s="42"/>
      <c r="D141" s="42" t="s">
        <v>290</v>
      </c>
      <c r="F141" s="42">
        <v>2007</v>
      </c>
      <c r="G141" s="44">
        <v>1</v>
      </c>
      <c r="H141" s="42" t="s">
        <v>290</v>
      </c>
      <c r="I141" s="42" t="s">
        <v>290</v>
      </c>
      <c r="J141" s="42" t="s">
        <v>304</v>
      </c>
      <c r="K141" s="49">
        <f t="shared" si="4"/>
        <v>1</v>
      </c>
    </row>
    <row r="142" spans="1:11" ht="12">
      <c r="A142" s="54" t="str">
        <f>C142</f>
        <v>Alberto Contador</v>
      </c>
      <c r="B142" s="42" t="s">
        <v>90</v>
      </c>
      <c r="C142" s="42" t="str">
        <f>tab!B107</f>
        <v>Alberto Contador</v>
      </c>
      <c r="D142" s="42">
        <f>tab!D107</f>
        <v>2</v>
      </c>
      <c r="F142" s="42" t="s">
        <v>120</v>
      </c>
      <c r="G142" s="44">
        <v>2</v>
      </c>
      <c r="H142" s="42" t="s">
        <v>184</v>
      </c>
      <c r="I142" s="42">
        <v>3</v>
      </c>
      <c r="J142" s="42" t="s">
        <v>59</v>
      </c>
      <c r="K142" s="49">
        <f t="shared" si="4"/>
        <v>7</v>
      </c>
    </row>
    <row r="143" spans="1:11" ht="12">
      <c r="A143" s="42" t="str">
        <f>C143</f>
        <v>Carlos Sastre</v>
      </c>
      <c r="B143" s="42">
        <f>tab!A108</f>
        <v>2008</v>
      </c>
      <c r="C143" s="42" t="str">
        <f>tab!B108</f>
        <v>Carlos Sastre</v>
      </c>
      <c r="D143" s="42">
        <f>tab!D108</f>
        <v>1</v>
      </c>
      <c r="F143" s="42">
        <v>0</v>
      </c>
      <c r="G143" s="44" t="s">
        <v>290</v>
      </c>
      <c r="H143" s="42" t="s">
        <v>290</v>
      </c>
      <c r="I143" s="42" t="s">
        <v>290</v>
      </c>
      <c r="J143" s="42" t="s">
        <v>59</v>
      </c>
      <c r="K143" s="49">
        <f t="shared" si="4"/>
        <v>1</v>
      </c>
    </row>
    <row r="144" spans="1:11" ht="12">
      <c r="A144" s="54" t="str">
        <f>tab!L109</f>
        <v>Alejandro Valverde</v>
      </c>
      <c r="B144" s="42" t="s">
        <v>290</v>
      </c>
      <c r="C144" s="42"/>
      <c r="D144" s="42" t="s">
        <v>290</v>
      </c>
      <c r="F144" s="42" t="s">
        <v>290</v>
      </c>
      <c r="G144" s="44" t="s">
        <v>290</v>
      </c>
      <c r="H144" s="42">
        <v>2009</v>
      </c>
      <c r="I144" s="42">
        <v>1</v>
      </c>
      <c r="J144" s="42" t="s">
        <v>59</v>
      </c>
      <c r="K144" s="49">
        <f t="shared" si="4"/>
        <v>1</v>
      </c>
    </row>
    <row r="145" spans="1:11" ht="12">
      <c r="A145" s="42" t="str">
        <f>tab!G109</f>
        <v>Denis Menchov</v>
      </c>
      <c r="B145" s="42" t="s">
        <v>290</v>
      </c>
      <c r="C145" s="42"/>
      <c r="D145" s="42" t="s">
        <v>290</v>
      </c>
      <c r="F145" s="42">
        <v>1</v>
      </c>
      <c r="G145" s="44">
        <v>1</v>
      </c>
      <c r="H145" s="42" t="s">
        <v>196</v>
      </c>
      <c r="I145" s="42">
        <v>2</v>
      </c>
      <c r="J145" s="42" t="s">
        <v>307</v>
      </c>
      <c r="K145" s="49">
        <f t="shared" si="4"/>
        <v>3</v>
      </c>
    </row>
    <row r="146" spans="1:11" ht="12">
      <c r="A146" s="54" t="str">
        <f>C146</f>
        <v>Andy Schleck</v>
      </c>
      <c r="B146" s="42">
        <f>tab!A110</f>
        <v>2010</v>
      </c>
      <c r="C146" s="42" t="str">
        <f>tab!B110</f>
        <v>Andy Schleck</v>
      </c>
      <c r="D146" s="42">
        <f>tab!D110</f>
        <v>1</v>
      </c>
      <c r="F146" s="42">
        <v>0</v>
      </c>
      <c r="G146" s="44" t="s">
        <v>290</v>
      </c>
      <c r="H146" s="42" t="s">
        <v>290</v>
      </c>
      <c r="I146" s="42" t="s">
        <v>290</v>
      </c>
      <c r="J146" s="42" t="s">
        <v>55</v>
      </c>
      <c r="K146" s="49">
        <f t="shared" si="4"/>
        <v>1</v>
      </c>
    </row>
    <row r="147" spans="1:11" ht="12">
      <c r="A147" s="54" t="str">
        <f>tab!L111</f>
        <v>Juan Josè Cobo</v>
      </c>
      <c r="B147" s="42" t="s">
        <v>290</v>
      </c>
      <c r="C147" s="42"/>
      <c r="D147" s="42" t="s">
        <v>290</v>
      </c>
      <c r="F147" s="42" t="s">
        <v>290</v>
      </c>
      <c r="G147" s="44" t="s">
        <v>290</v>
      </c>
      <c r="H147" s="42">
        <v>2011</v>
      </c>
      <c r="I147" s="42">
        <v>1</v>
      </c>
      <c r="J147" s="42" t="s">
        <v>59</v>
      </c>
      <c r="K147" s="49">
        <f t="shared" si="4"/>
        <v>1</v>
      </c>
    </row>
    <row r="148" spans="1:11" ht="12">
      <c r="A148" s="54" t="str">
        <f>tab!G111</f>
        <v>Michele Scarponi</v>
      </c>
      <c r="B148" s="42" t="s">
        <v>290</v>
      </c>
      <c r="C148" s="42"/>
      <c r="D148" s="42" t="s">
        <v>290</v>
      </c>
      <c r="F148" s="42">
        <v>2011</v>
      </c>
      <c r="G148" s="44">
        <v>1</v>
      </c>
      <c r="H148" s="42" t="s">
        <v>290</v>
      </c>
      <c r="I148" s="42" t="s">
        <v>290</v>
      </c>
      <c r="J148" s="42" t="s">
        <v>304</v>
      </c>
      <c r="K148" s="49">
        <f t="shared" si="4"/>
        <v>1</v>
      </c>
    </row>
    <row r="149" spans="1:11" ht="12">
      <c r="A149" s="42" t="str">
        <f>C149</f>
        <v>Cadel Evans</v>
      </c>
      <c r="B149" s="42">
        <f>tab!A111</f>
        <v>2011</v>
      </c>
      <c r="C149" s="42" t="str">
        <f>tab!B111</f>
        <v>Cadel Evans</v>
      </c>
      <c r="D149" s="42">
        <f>tab!D111</f>
        <v>1</v>
      </c>
      <c r="F149" s="42">
        <v>0</v>
      </c>
      <c r="G149" s="44" t="s">
        <v>290</v>
      </c>
      <c r="H149" s="42" t="s">
        <v>290</v>
      </c>
      <c r="I149" s="42" t="s">
        <v>290</v>
      </c>
      <c r="J149" s="42" t="s">
        <v>65</v>
      </c>
      <c r="K149" s="49">
        <f t="shared" si="4"/>
        <v>1</v>
      </c>
    </row>
    <row r="150" spans="1:11" ht="12">
      <c r="A150" s="54" t="str">
        <f>tab!G112</f>
        <v>Ryder Hesjedal</v>
      </c>
      <c r="B150" s="42" t="s">
        <v>290</v>
      </c>
      <c r="C150" s="42"/>
      <c r="D150" s="42" t="s">
        <v>290</v>
      </c>
      <c r="F150" s="42">
        <v>2012</v>
      </c>
      <c r="G150" s="44">
        <v>1</v>
      </c>
      <c r="H150" s="42" t="s">
        <v>290</v>
      </c>
      <c r="I150" s="42" t="s">
        <v>290</v>
      </c>
      <c r="J150" s="42" t="s">
        <v>309</v>
      </c>
      <c r="K150" s="49">
        <f t="shared" si="4"/>
        <v>1</v>
      </c>
    </row>
    <row r="151" spans="1:11" ht="12">
      <c r="A151" s="54" t="str">
        <f>C151</f>
        <v>Bradley Wiggins</v>
      </c>
      <c r="B151" s="42">
        <f>tab!A112</f>
        <v>2012</v>
      </c>
      <c r="C151" s="42" t="str">
        <f>tab!B112</f>
        <v>Bradley Wiggins</v>
      </c>
      <c r="D151" s="42">
        <f>tab!D112</f>
        <v>1</v>
      </c>
      <c r="F151" s="42">
        <v>0</v>
      </c>
      <c r="G151" s="44" t="s">
        <v>290</v>
      </c>
      <c r="H151" s="42" t="s">
        <v>290</v>
      </c>
      <c r="I151" s="42" t="s">
        <v>290</v>
      </c>
      <c r="J151" s="42" t="s">
        <v>66</v>
      </c>
      <c r="K151" s="49">
        <f t="shared" si="4"/>
        <v>1</v>
      </c>
    </row>
    <row r="152" spans="1:11" ht="12">
      <c r="A152" s="42" t="str">
        <f>tab!L113</f>
        <v>Christopher Horner</v>
      </c>
      <c r="B152" s="42" t="s">
        <v>290</v>
      </c>
      <c r="C152" s="42"/>
      <c r="D152" s="42" t="s">
        <v>290</v>
      </c>
      <c r="F152" s="42" t="s">
        <v>290</v>
      </c>
      <c r="G152" s="44" t="s">
        <v>290</v>
      </c>
      <c r="H152" s="42">
        <v>2013</v>
      </c>
      <c r="I152" s="42">
        <v>1</v>
      </c>
      <c r="J152" s="42" t="s">
        <v>61</v>
      </c>
      <c r="K152" s="49">
        <f t="shared" si="4"/>
        <v>1</v>
      </c>
    </row>
    <row r="153" spans="1:11" ht="12">
      <c r="A153" s="54" t="str">
        <f>C153</f>
        <v>Christopher Froome</v>
      </c>
      <c r="B153" s="42" t="s">
        <v>375</v>
      </c>
      <c r="C153" s="42" t="str">
        <f>tab!B113</f>
        <v>Christopher Froome</v>
      </c>
      <c r="D153" s="42">
        <f>tab!D113</f>
        <v>2</v>
      </c>
      <c r="F153" s="42">
        <v>0</v>
      </c>
      <c r="G153" s="44" t="s">
        <v>290</v>
      </c>
      <c r="H153" s="42" t="s">
        <v>290</v>
      </c>
      <c r="I153" s="42" t="s">
        <v>290</v>
      </c>
      <c r="J153" s="42" t="s">
        <v>66</v>
      </c>
      <c r="K153" s="49">
        <f t="shared" si="4"/>
        <v>2</v>
      </c>
    </row>
    <row r="154" spans="1:11" ht="12">
      <c r="A154" s="54" t="str">
        <f>tab!G114</f>
        <v>Nairo Quintana</v>
      </c>
      <c r="B154" s="42" t="s">
        <v>290</v>
      </c>
      <c r="C154" s="42"/>
      <c r="D154" s="42" t="s">
        <v>290</v>
      </c>
      <c r="F154" s="42">
        <v>2014</v>
      </c>
      <c r="G154" s="44">
        <v>1</v>
      </c>
      <c r="H154" s="42">
        <v>2016</v>
      </c>
      <c r="I154" s="42">
        <v>1</v>
      </c>
      <c r="J154" s="42" t="s">
        <v>306</v>
      </c>
      <c r="K154" s="49">
        <f t="shared" si="4"/>
        <v>2</v>
      </c>
    </row>
    <row r="155" spans="1:11" ht="12">
      <c r="A155" s="54" t="str">
        <f>C155</f>
        <v>Vincenzo Nibali</v>
      </c>
      <c r="B155" s="42">
        <v>2014</v>
      </c>
      <c r="C155" s="42" t="str">
        <f>tab!B114</f>
        <v>Vincenzo Nibali</v>
      </c>
      <c r="D155" s="42">
        <f>tab!D114</f>
        <v>1</v>
      </c>
      <c r="F155" s="42" t="s">
        <v>315</v>
      </c>
      <c r="G155" s="44">
        <v>2</v>
      </c>
      <c r="H155" s="42">
        <v>2010</v>
      </c>
      <c r="I155" s="42">
        <v>1</v>
      </c>
      <c r="J155" s="42" t="s">
        <v>304</v>
      </c>
      <c r="K155" s="49">
        <f t="shared" si="4"/>
        <v>4</v>
      </c>
    </row>
    <row r="156" spans="1:11" ht="12">
      <c r="A156" s="54" t="str">
        <f>tab!L115</f>
        <v>Fabio Aru</v>
      </c>
      <c r="B156" s="42" t="s">
        <v>290</v>
      </c>
      <c r="C156" s="42"/>
      <c r="D156" s="42" t="s">
        <v>290</v>
      </c>
      <c r="F156" s="42" t="s">
        <v>290</v>
      </c>
      <c r="G156" s="44" t="s">
        <v>290</v>
      </c>
      <c r="H156" s="42">
        <v>2015</v>
      </c>
      <c r="I156" s="42">
        <v>1</v>
      </c>
      <c r="J156" s="42" t="s">
        <v>304</v>
      </c>
      <c r="K156" s="49">
        <f t="shared" si="4"/>
        <v>1</v>
      </c>
    </row>
    <row r="157" spans="1:11" ht="12">
      <c r="A157" s="54" t="s">
        <v>422</v>
      </c>
      <c r="B157" s="42" t="s">
        <v>290</v>
      </c>
      <c r="C157" s="42" t="s">
        <v>299</v>
      </c>
      <c r="D157" s="42">
        <v>0</v>
      </c>
      <c r="F157" s="42">
        <v>2017</v>
      </c>
      <c r="G157" s="44">
        <v>1</v>
      </c>
      <c r="H157" s="42"/>
      <c r="I157" s="42" t="s">
        <v>290</v>
      </c>
      <c r="J157" s="42" t="s">
        <v>290</v>
      </c>
      <c r="K157" s="49">
        <f t="shared" si="4"/>
        <v>1</v>
      </c>
    </row>
    <row r="158" spans="1:11" ht="12">
      <c r="A158" s="41">
        <f>SUM(D158,G158,I158)-K158</f>
        <v>0</v>
      </c>
      <c r="B158" s="41" t="s">
        <v>312</v>
      </c>
      <c r="C158" s="46"/>
      <c r="D158" s="41">
        <f>SUM(D6:D157)</f>
        <v>95</v>
      </c>
      <c r="F158" s="41" t="s">
        <v>238</v>
      </c>
      <c r="G158" s="41">
        <f>SUM(G6:G157)</f>
        <v>100</v>
      </c>
      <c r="H158" s="49" t="s">
        <v>238</v>
      </c>
      <c r="I158" s="41">
        <f>SUM(I6:I157)</f>
        <v>71</v>
      </c>
      <c r="J158" s="49" t="s">
        <v>293</v>
      </c>
      <c r="K158" s="41">
        <f>SUM(K6:K157)</f>
        <v>266</v>
      </c>
    </row>
    <row r="159" spans="6:9" ht="12">
      <c r="F159" s="46"/>
      <c r="G159" s="46"/>
      <c r="H159" s="46"/>
      <c r="I159" s="47"/>
    </row>
    <row r="160" spans="1:9" ht="12">
      <c r="A160" s="47"/>
      <c r="F160" s="46"/>
      <c r="G160" s="46"/>
      <c r="H160" s="46"/>
      <c r="I160" s="47"/>
    </row>
    <row r="161" spans="6:9" ht="12">
      <c r="F161" s="46"/>
      <c r="G161" s="46"/>
      <c r="H161" s="46"/>
      <c r="I161" s="47"/>
    </row>
    <row r="162" spans="6:8" ht="12">
      <c r="F162" s="46"/>
      <c r="G162" s="46"/>
      <c r="H162" s="46"/>
    </row>
    <row r="163" spans="6:8" ht="12">
      <c r="F163" s="46"/>
      <c r="G163" s="46"/>
      <c r="H163" s="46"/>
    </row>
    <row r="164" spans="6:8" ht="12">
      <c r="F164" s="46"/>
      <c r="G164" s="46"/>
      <c r="H164" s="46"/>
    </row>
    <row r="165" spans="6:8" ht="12">
      <c r="F165" s="46"/>
      <c r="G165" s="46"/>
      <c r="H165" s="46"/>
    </row>
    <row r="166" spans="6:8" ht="12">
      <c r="F166" s="46"/>
      <c r="G166" s="46"/>
      <c r="H166" s="46"/>
    </row>
    <row r="167" spans="6:8" ht="12">
      <c r="F167" s="46"/>
      <c r="G167" s="46"/>
      <c r="H167" s="46"/>
    </row>
    <row r="168" spans="6:8" ht="12">
      <c r="F168" s="46"/>
      <c r="G168" s="46"/>
      <c r="H168" s="46"/>
    </row>
    <row r="169" spans="6:8" ht="12">
      <c r="F169" s="46"/>
      <c r="G169" s="46"/>
      <c r="H169" s="46"/>
    </row>
    <row r="170" spans="6:8" ht="12">
      <c r="F170" s="46"/>
      <c r="G170" s="46"/>
      <c r="H170" s="46"/>
    </row>
    <row r="171" spans="6:8" ht="12">
      <c r="F171" s="46"/>
      <c r="G171" s="46"/>
      <c r="H171" s="46"/>
    </row>
    <row r="172" spans="6:8" ht="12">
      <c r="F172" s="46"/>
      <c r="G172" s="46"/>
      <c r="H172" s="46"/>
    </row>
    <row r="173" spans="6:8" ht="12">
      <c r="F173" s="46"/>
      <c r="G173" s="46"/>
      <c r="H173" s="46"/>
    </row>
    <row r="174" spans="6:8" ht="12">
      <c r="F174" s="46"/>
      <c r="G174" s="46"/>
      <c r="H174" s="46"/>
    </row>
    <row r="175" spans="6:8" ht="12">
      <c r="F175" s="46"/>
      <c r="G175" s="46"/>
      <c r="H175" s="46"/>
    </row>
    <row r="176" spans="6:8" ht="12">
      <c r="F176" s="46"/>
      <c r="G176" s="46"/>
      <c r="H176" s="46"/>
    </row>
    <row r="177" spans="6:8" ht="12">
      <c r="F177" s="46"/>
      <c r="G177" s="46"/>
      <c r="H177" s="46"/>
    </row>
    <row r="178" spans="6:8" ht="12">
      <c r="F178" s="46"/>
      <c r="G178" s="46"/>
      <c r="H178" s="46"/>
    </row>
    <row r="179" spans="6:8" ht="12">
      <c r="F179" s="46"/>
      <c r="G179" s="46"/>
      <c r="H179" s="46"/>
    </row>
    <row r="180" spans="6:8" ht="12">
      <c r="F180" s="46"/>
      <c r="G180" s="46"/>
      <c r="H180" s="46"/>
    </row>
    <row r="181" spans="6:8" ht="12">
      <c r="F181" s="46"/>
      <c r="G181" s="46"/>
      <c r="H181" s="46"/>
    </row>
    <row r="182" spans="6:8" ht="12">
      <c r="F182" s="46"/>
      <c r="G182" s="46"/>
      <c r="H182" s="46"/>
    </row>
    <row r="183" spans="6:8" ht="12">
      <c r="F183" s="46"/>
      <c r="G183" s="46"/>
      <c r="H183" s="46"/>
    </row>
    <row r="184" spans="6:8" ht="12">
      <c r="F184" s="46"/>
      <c r="G184" s="46"/>
      <c r="H184" s="46"/>
    </row>
    <row r="185" spans="6:8" ht="12">
      <c r="F185" s="46"/>
      <c r="G185" s="46"/>
      <c r="H185" s="46"/>
    </row>
    <row r="186" spans="6:8" ht="12">
      <c r="F186" s="46"/>
      <c r="G186" s="46"/>
      <c r="H186" s="46"/>
    </row>
    <row r="187" spans="6:8" ht="12">
      <c r="F187" s="46"/>
      <c r="G187" s="46"/>
      <c r="H187" s="46"/>
    </row>
    <row r="188" spans="6:8" ht="12">
      <c r="F188" s="46"/>
      <c r="G188" s="46"/>
      <c r="H188" s="46"/>
    </row>
    <row r="189" spans="6:8" ht="12">
      <c r="F189" s="46"/>
      <c r="G189" s="46"/>
      <c r="H189" s="46"/>
    </row>
    <row r="190" spans="6:8" ht="12">
      <c r="F190" s="46"/>
      <c r="G190" s="46"/>
      <c r="H190" s="46"/>
    </row>
    <row r="191" spans="6:8" ht="12">
      <c r="F191" s="46"/>
      <c r="G191" s="46"/>
      <c r="H191" s="46"/>
    </row>
    <row r="192" spans="6:8" ht="12">
      <c r="F192" s="46"/>
      <c r="G192" s="46"/>
      <c r="H192" s="46"/>
    </row>
    <row r="193" spans="6:8" ht="12">
      <c r="F193" s="46"/>
      <c r="G193" s="46"/>
      <c r="H193" s="46"/>
    </row>
    <row r="194" spans="6:8" ht="12">
      <c r="F194" s="46"/>
      <c r="G194" s="46"/>
      <c r="H194" s="46"/>
    </row>
    <row r="195" spans="6:8" ht="12">
      <c r="F195" s="46"/>
      <c r="G195" s="46"/>
      <c r="H195" s="46"/>
    </row>
    <row r="196" spans="6:8" ht="12">
      <c r="F196" s="46"/>
      <c r="G196" s="46"/>
      <c r="H196" s="46"/>
    </row>
    <row r="197" spans="6:8" ht="12">
      <c r="F197" s="46"/>
      <c r="G197" s="46"/>
      <c r="H197" s="46"/>
    </row>
    <row r="198" spans="6:8" ht="12">
      <c r="F198" s="46"/>
      <c r="G198" s="46"/>
      <c r="H198" s="46"/>
    </row>
    <row r="199" spans="6:8" ht="12">
      <c r="F199" s="46"/>
      <c r="G199" s="46"/>
      <c r="H199" s="46"/>
    </row>
    <row r="200" spans="6:8" ht="12">
      <c r="F200" s="46"/>
      <c r="G200" s="46"/>
      <c r="H200" s="46"/>
    </row>
    <row r="201" spans="6:8" ht="12">
      <c r="F201" s="46"/>
      <c r="G201" s="46"/>
      <c r="H201" s="46"/>
    </row>
    <row r="202" spans="6:8" ht="12">
      <c r="F202" s="46"/>
      <c r="G202" s="46"/>
      <c r="H202" s="46"/>
    </row>
    <row r="203" spans="6:8" ht="12">
      <c r="F203" s="46"/>
      <c r="G203" s="46"/>
      <c r="H203" s="46"/>
    </row>
    <row r="204" spans="6:8" ht="12">
      <c r="F204" s="46"/>
      <c r="G204" s="46"/>
      <c r="H204" s="46"/>
    </row>
    <row r="205" spans="6:8" ht="12">
      <c r="F205" s="46"/>
      <c r="G205" s="46"/>
      <c r="H205" s="46"/>
    </row>
    <row r="206" spans="6:8" ht="12">
      <c r="F206" s="46"/>
      <c r="G206" s="46"/>
      <c r="H206" s="46"/>
    </row>
    <row r="207" spans="6:8" ht="12">
      <c r="F207" s="46"/>
      <c r="G207" s="46"/>
      <c r="H207" s="46"/>
    </row>
    <row r="208" spans="6:8" ht="12">
      <c r="F208" s="46"/>
      <c r="G208" s="46"/>
      <c r="H208" s="46"/>
    </row>
    <row r="209" spans="6:8" ht="12">
      <c r="F209" s="46"/>
      <c r="G209" s="46"/>
      <c r="H209" s="46"/>
    </row>
    <row r="210" spans="6:8" ht="12">
      <c r="F210" s="46"/>
      <c r="G210" s="46"/>
      <c r="H210" s="46"/>
    </row>
    <row r="211" spans="6:8" ht="12">
      <c r="F211" s="46"/>
      <c r="G211" s="46"/>
      <c r="H211" s="46"/>
    </row>
  </sheetData>
  <mergeCells count="5">
    <mergeCell ref="J4:J5"/>
    <mergeCell ref="B4:D4"/>
    <mergeCell ref="A4:A5"/>
    <mergeCell ref="F4:G4"/>
    <mergeCell ref="H4:I4"/>
  </mergeCells>
  <conditionalFormatting sqref="A158">
    <cfRule type="cellIs" priority="1" dxfId="0" operator="equal" stopIfTrue="1">
      <formula>0</formula>
    </cfRule>
    <cfRule type="cellIs" priority="2" dxfId="1" operator="notEqual" stopIfTrue="1">
      <formula>0</formula>
    </cfRule>
  </conditionalFormatting>
  <dataValidations count="1">
    <dataValidation type="list" allowBlank="1" showInputMessage="1" showErrorMessage="1" sqref="A2">
      <formula1>$A$6:$A$157</formula1>
    </dataValidation>
  </dataValidations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23"/>
  <sheetViews>
    <sheetView workbookViewId="0" topLeftCell="A1">
      <selection activeCell="A1" sqref="A1:L2"/>
    </sheetView>
  </sheetViews>
  <sheetFormatPr defaultColWidth="9.140625" defaultRowHeight="12.75"/>
  <cols>
    <col min="1" max="1" width="21.140625" style="120" customWidth="1"/>
    <col min="2" max="2" width="14.140625" style="120" customWidth="1"/>
    <col min="3" max="3" width="5.28125" style="120" customWidth="1"/>
    <col min="4" max="4" width="1.8515625" style="120" customWidth="1"/>
    <col min="5" max="5" width="11.28125" style="120" customWidth="1"/>
    <col min="6" max="6" width="5.28125" style="120" customWidth="1"/>
    <col min="7" max="7" width="1.28515625" style="120" customWidth="1"/>
    <col min="8" max="8" width="14.28125" style="120" customWidth="1"/>
    <col min="9" max="9" width="6.7109375" style="120" customWidth="1"/>
    <col min="10" max="10" width="9.140625" style="120" customWidth="1"/>
    <col min="11" max="11" width="1.28515625" style="120" customWidth="1"/>
    <col min="12" max="12" width="4.8515625" style="120" customWidth="1"/>
    <col min="13" max="13" width="11.421875" style="120" customWidth="1"/>
    <col min="14" max="14" width="11.57421875" style="120" bestFit="1" customWidth="1"/>
    <col min="15" max="15" width="8.57421875" style="120" bestFit="1" customWidth="1"/>
    <col min="16" max="16" width="6.7109375" style="120" customWidth="1"/>
    <col min="17" max="17" width="5.7109375" style="120" customWidth="1"/>
    <col min="18" max="18" width="6.00390625" style="120" customWidth="1"/>
    <col min="19" max="19" width="5.7109375" style="120" customWidth="1"/>
    <col min="20" max="20" width="6.00390625" style="120" customWidth="1"/>
    <col min="21" max="16384" width="9.140625" style="120" customWidth="1"/>
  </cols>
  <sheetData>
    <row r="1" spans="1:20" ht="12">
      <c r="A1" s="119" t="s">
        <v>423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 t="s">
        <v>321</v>
      </c>
      <c r="N1" s="119"/>
      <c r="O1" s="119"/>
      <c r="P1" s="119"/>
      <c r="Q1" s="119"/>
      <c r="R1" s="119"/>
      <c r="S1" s="119"/>
      <c r="T1" s="119"/>
    </row>
    <row r="2" spans="1:20" ht="12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2">
      <c r="A3" s="152" t="s">
        <v>93</v>
      </c>
      <c r="B3" s="122" t="str">
        <f>tab1!B4</f>
        <v>Giro di Francia</v>
      </c>
      <c r="C3" s="121" t="s">
        <v>99</v>
      </c>
      <c r="D3" s="123"/>
      <c r="E3" s="122" t="str">
        <f>tab1!F4</f>
        <v>Giro d'Italia</v>
      </c>
      <c r="F3" s="121" t="s">
        <v>99</v>
      </c>
      <c r="G3" s="123"/>
      <c r="H3" s="122" t="str">
        <f>tab1!H4</f>
        <v>Vuelta Espana</v>
      </c>
      <c r="I3" s="121" t="s">
        <v>99</v>
      </c>
      <c r="J3" s="121" t="s">
        <v>310</v>
      </c>
      <c r="K3" s="123"/>
      <c r="L3" s="124" t="s">
        <v>293</v>
      </c>
      <c r="M3" s="121" t="s">
        <v>318</v>
      </c>
      <c r="N3" s="121" t="s">
        <v>316</v>
      </c>
      <c r="O3" s="125" t="s">
        <v>317</v>
      </c>
      <c r="P3" s="122" t="s">
        <v>94</v>
      </c>
      <c r="Q3" s="126" t="s">
        <v>319</v>
      </c>
      <c r="R3" s="126"/>
      <c r="S3" s="122" t="s">
        <v>320</v>
      </c>
      <c r="T3" s="122" t="s">
        <v>317</v>
      </c>
    </row>
    <row r="4" spans="1:20" ht="19.5" customHeight="1">
      <c r="A4" s="122" t="str">
        <f>tab1!A137</f>
        <v>Damiano Cunego</v>
      </c>
      <c r="B4" s="121" t="str">
        <f>tab1!B137</f>
        <v>-</v>
      </c>
      <c r="C4" s="121" t="str">
        <f>tab1!D137</f>
        <v>-</v>
      </c>
      <c r="D4" s="123"/>
      <c r="E4" s="121">
        <f>tab1!F137</f>
        <v>2004</v>
      </c>
      <c r="F4" s="121">
        <f>tab1!G137</f>
        <v>1</v>
      </c>
      <c r="G4" s="123"/>
      <c r="H4" s="121" t="str">
        <f>tab1!H137</f>
        <v>-</v>
      </c>
      <c r="I4" s="121" t="str">
        <f>tab1!I137</f>
        <v>-</v>
      </c>
      <c r="J4" s="121" t="str">
        <f>tab1!J137</f>
        <v>IT</v>
      </c>
      <c r="K4" s="123"/>
      <c r="L4" s="127">
        <f aca="true" t="shared" si="0" ref="L4:L15">SUM(C4,F4,I4)</f>
        <v>1</v>
      </c>
      <c r="M4" s="128">
        <f ca="1">NOW()</f>
        <v>42932.961291782405</v>
      </c>
      <c r="N4" s="129">
        <v>29848</v>
      </c>
      <c r="O4" s="56">
        <f>IF(N4&gt;0,(DAYS360(N4,M4,1)+1),0)</f>
        <v>12898</v>
      </c>
      <c r="P4" s="130">
        <f>INT(O4/360)</f>
        <v>35</v>
      </c>
      <c r="Q4" s="131">
        <f>MOD(O4,360)</f>
        <v>298</v>
      </c>
      <c r="R4" s="132">
        <f>(Q4/30)</f>
        <v>9.933333333333334</v>
      </c>
      <c r="S4" s="133">
        <f>INT(R4)</f>
        <v>9</v>
      </c>
      <c r="T4" s="134">
        <f>O4-((P4*360)+(S4*30))</f>
        <v>28</v>
      </c>
    </row>
    <row r="5" spans="1:20" ht="19.5" customHeight="1">
      <c r="A5" s="122" t="str">
        <f>tab1!A142</f>
        <v>Alberto Contador</v>
      </c>
      <c r="B5" s="121" t="str">
        <f>tab1!B142</f>
        <v>2007-2009</v>
      </c>
      <c r="C5" s="121">
        <f>tab1!D142</f>
        <v>2</v>
      </c>
      <c r="D5" s="123"/>
      <c r="E5" s="121" t="str">
        <f>tab1!F142</f>
        <v>2008-2015</v>
      </c>
      <c r="F5" s="121">
        <f>tab1!G142</f>
        <v>2</v>
      </c>
      <c r="G5" s="123"/>
      <c r="H5" s="121" t="str">
        <f>tab1!H142</f>
        <v>2008-2012-2014</v>
      </c>
      <c r="I5" s="121">
        <f>tab1!I142</f>
        <v>3</v>
      </c>
      <c r="J5" s="121" t="str">
        <f>tab1!J142</f>
        <v>SPA</v>
      </c>
      <c r="K5" s="123"/>
      <c r="L5" s="127">
        <f t="shared" si="0"/>
        <v>7</v>
      </c>
      <c r="M5" s="128">
        <f aca="true" ca="1" t="shared" si="1" ref="M5:M15">NOW()</f>
        <v>42932.961291782405</v>
      </c>
      <c r="N5" s="129">
        <v>30291</v>
      </c>
      <c r="O5" s="56">
        <f aca="true" t="shared" si="2" ref="O5:O15">IF(N5&gt;0,(DAYS360(N5,M5,1)+1),0)</f>
        <v>12461</v>
      </c>
      <c r="P5" s="130">
        <f aca="true" t="shared" si="3" ref="P5:P15">INT(O5/360)</f>
        <v>34</v>
      </c>
      <c r="Q5" s="131">
        <f aca="true" t="shared" si="4" ref="Q5:Q15">MOD(O5,360)</f>
        <v>221</v>
      </c>
      <c r="R5" s="132">
        <f aca="true" t="shared" si="5" ref="R5:R15">(Q5/30)</f>
        <v>7.366666666666666</v>
      </c>
      <c r="S5" s="133">
        <f aca="true" t="shared" si="6" ref="S5:S15">INT(R5)</f>
        <v>7</v>
      </c>
      <c r="T5" s="134">
        <f aca="true" t="shared" si="7" ref="T5:T15">O5-((P5*360)+(S5*30))</f>
        <v>11</v>
      </c>
    </row>
    <row r="6" spans="1:20" ht="19.5" customHeight="1">
      <c r="A6" s="122" t="str">
        <f>tab1!A144</f>
        <v>Alejandro Valverde</v>
      </c>
      <c r="B6" s="121" t="str">
        <f>tab1!B144</f>
        <v>-</v>
      </c>
      <c r="C6" s="121" t="str">
        <f>tab1!D144</f>
        <v>-</v>
      </c>
      <c r="D6" s="123"/>
      <c r="E6" s="121" t="str">
        <f>tab1!F144</f>
        <v>-</v>
      </c>
      <c r="F6" s="121" t="str">
        <f>tab1!F144</f>
        <v>-</v>
      </c>
      <c r="G6" s="123"/>
      <c r="H6" s="121">
        <f>tab1!H144</f>
        <v>2009</v>
      </c>
      <c r="I6" s="121">
        <f>tab1!I144</f>
        <v>1</v>
      </c>
      <c r="J6" s="121" t="str">
        <f>tab1!J144</f>
        <v>SPA</v>
      </c>
      <c r="K6" s="123"/>
      <c r="L6" s="127">
        <f t="shared" si="0"/>
        <v>1</v>
      </c>
      <c r="M6" s="128">
        <f ca="1" t="shared" si="1"/>
        <v>42932.961291782405</v>
      </c>
      <c r="N6" s="129">
        <v>29336</v>
      </c>
      <c r="O6" s="56">
        <f t="shared" si="2"/>
        <v>13402</v>
      </c>
      <c r="P6" s="130">
        <f t="shared" si="3"/>
        <v>37</v>
      </c>
      <c r="Q6" s="131">
        <f t="shared" si="4"/>
        <v>82</v>
      </c>
      <c r="R6" s="132">
        <f t="shared" si="5"/>
        <v>2.7333333333333334</v>
      </c>
      <c r="S6" s="133">
        <f t="shared" si="6"/>
        <v>2</v>
      </c>
      <c r="T6" s="134">
        <f t="shared" si="7"/>
        <v>22</v>
      </c>
    </row>
    <row r="7" spans="1:20" ht="19.5" customHeight="1">
      <c r="A7" s="122" t="str">
        <f>tab1!A146</f>
        <v>Andy Schleck</v>
      </c>
      <c r="B7" s="121">
        <f>tab1!B146</f>
        <v>2010</v>
      </c>
      <c r="C7" s="121">
        <f>tab1!D146</f>
        <v>1</v>
      </c>
      <c r="D7" s="123"/>
      <c r="E7" s="121" t="s">
        <v>290</v>
      </c>
      <c r="F7" s="121" t="str">
        <f>tab1!G146</f>
        <v>-</v>
      </c>
      <c r="G7" s="123"/>
      <c r="H7" s="121" t="str">
        <f>tab1!H146</f>
        <v>-</v>
      </c>
      <c r="I7" s="121" t="str">
        <f>tab1!I146</f>
        <v>-</v>
      </c>
      <c r="J7" s="121" t="str">
        <f>tab1!J146</f>
        <v>LUX</v>
      </c>
      <c r="K7" s="123"/>
      <c r="L7" s="127">
        <f t="shared" si="0"/>
        <v>1</v>
      </c>
      <c r="M7" s="128">
        <f ca="1" t="shared" si="1"/>
        <v>42932.961291782405</v>
      </c>
      <c r="N7" s="129">
        <v>31238</v>
      </c>
      <c r="O7" s="56">
        <f t="shared" si="2"/>
        <v>11527</v>
      </c>
      <c r="P7" s="130">
        <f t="shared" si="3"/>
        <v>32</v>
      </c>
      <c r="Q7" s="131">
        <f t="shared" si="4"/>
        <v>7</v>
      </c>
      <c r="R7" s="132">
        <f t="shared" si="5"/>
        <v>0.23333333333333334</v>
      </c>
      <c r="S7" s="133">
        <f t="shared" si="6"/>
        <v>0</v>
      </c>
      <c r="T7" s="134">
        <f t="shared" si="7"/>
        <v>7</v>
      </c>
    </row>
    <row r="8" spans="1:20" ht="19.5" customHeight="1">
      <c r="A8" s="122" t="str">
        <f>tab1!A147</f>
        <v>Juan Josè Cobo</v>
      </c>
      <c r="B8" s="121" t="str">
        <f>tab1!B147</f>
        <v>-</v>
      </c>
      <c r="C8" s="121" t="str">
        <f>tab1!D147</f>
        <v>-</v>
      </c>
      <c r="D8" s="123"/>
      <c r="E8" s="121" t="str">
        <f>tab1!F147</f>
        <v>-</v>
      </c>
      <c r="F8" s="121" t="str">
        <f>tab1!G147</f>
        <v>-</v>
      </c>
      <c r="G8" s="123"/>
      <c r="H8" s="121">
        <f>tab1!H147</f>
        <v>2011</v>
      </c>
      <c r="I8" s="121">
        <f>tab1!I147</f>
        <v>1</v>
      </c>
      <c r="J8" s="121" t="str">
        <f>tab1!J147</f>
        <v>SPA</v>
      </c>
      <c r="K8" s="123"/>
      <c r="L8" s="127">
        <f t="shared" si="0"/>
        <v>1</v>
      </c>
      <c r="M8" s="128">
        <f ca="1" t="shared" si="1"/>
        <v>42932.961291782405</v>
      </c>
      <c r="N8" s="129">
        <v>29628</v>
      </c>
      <c r="O8" s="56">
        <f t="shared" si="2"/>
        <v>13116</v>
      </c>
      <c r="P8" s="130">
        <f t="shared" si="3"/>
        <v>36</v>
      </c>
      <c r="Q8" s="131">
        <f t="shared" si="4"/>
        <v>156</v>
      </c>
      <c r="R8" s="132">
        <f t="shared" si="5"/>
        <v>5.2</v>
      </c>
      <c r="S8" s="133">
        <f t="shared" si="6"/>
        <v>5</v>
      </c>
      <c r="T8" s="134">
        <f t="shared" si="7"/>
        <v>6</v>
      </c>
    </row>
    <row r="9" spans="1:20" ht="19.5" customHeight="1">
      <c r="A9" s="122" t="str">
        <f>tab1!A148</f>
        <v>Michele Scarponi</v>
      </c>
      <c r="B9" s="121" t="str">
        <f>tab1!B148</f>
        <v>-</v>
      </c>
      <c r="C9" s="121" t="str">
        <f>tab1!D148</f>
        <v>-</v>
      </c>
      <c r="D9" s="123"/>
      <c r="E9" s="121">
        <f>tab1!F148</f>
        <v>2011</v>
      </c>
      <c r="F9" s="121">
        <f>tab1!G148</f>
        <v>1</v>
      </c>
      <c r="G9" s="123"/>
      <c r="H9" s="121" t="str">
        <f>tab1!H148</f>
        <v>-</v>
      </c>
      <c r="I9" s="121" t="str">
        <f>tab1!I148</f>
        <v>-</v>
      </c>
      <c r="J9" s="121" t="str">
        <f>tab1!J148</f>
        <v>IT</v>
      </c>
      <c r="K9" s="123"/>
      <c r="L9" s="127">
        <f t="shared" si="0"/>
        <v>1</v>
      </c>
      <c r="M9" s="128">
        <f ca="1" t="shared" si="1"/>
        <v>42932.961291782405</v>
      </c>
      <c r="N9" s="129">
        <v>29123</v>
      </c>
      <c r="O9" s="56">
        <f t="shared" si="2"/>
        <v>13612</v>
      </c>
      <c r="P9" s="130">
        <f t="shared" si="3"/>
        <v>37</v>
      </c>
      <c r="Q9" s="131">
        <f t="shared" si="4"/>
        <v>292</v>
      </c>
      <c r="R9" s="132">
        <f t="shared" si="5"/>
        <v>9.733333333333333</v>
      </c>
      <c r="S9" s="133">
        <f t="shared" si="6"/>
        <v>9</v>
      </c>
      <c r="T9" s="134">
        <f t="shared" si="7"/>
        <v>22</v>
      </c>
    </row>
    <row r="10" spans="1:20" ht="19.5" customHeight="1">
      <c r="A10" s="122" t="str">
        <f>tab1!A150</f>
        <v>Ryder Hesjedal</v>
      </c>
      <c r="B10" s="121" t="str">
        <f>tab1!B150</f>
        <v>-</v>
      </c>
      <c r="C10" s="121" t="str">
        <f>tab1!D150</f>
        <v>-</v>
      </c>
      <c r="D10" s="123"/>
      <c r="E10" s="121">
        <f>tab1!F150</f>
        <v>2012</v>
      </c>
      <c r="F10" s="121">
        <f>tab1!G150</f>
        <v>1</v>
      </c>
      <c r="G10" s="123"/>
      <c r="H10" s="121" t="str">
        <f>tab1!H150</f>
        <v>-</v>
      </c>
      <c r="I10" s="121" t="str">
        <f>tab1!I150</f>
        <v>-</v>
      </c>
      <c r="J10" s="121" t="str">
        <f>tab1!J150</f>
        <v>CAN</v>
      </c>
      <c r="K10" s="123"/>
      <c r="L10" s="127">
        <f t="shared" si="0"/>
        <v>1</v>
      </c>
      <c r="M10" s="128">
        <f ca="1" t="shared" si="1"/>
        <v>42932.961291782405</v>
      </c>
      <c r="N10" s="129">
        <v>29564</v>
      </c>
      <c r="O10" s="56">
        <f t="shared" si="2"/>
        <v>13178</v>
      </c>
      <c r="P10" s="130">
        <f t="shared" si="3"/>
        <v>36</v>
      </c>
      <c r="Q10" s="131">
        <f t="shared" si="4"/>
        <v>218</v>
      </c>
      <c r="R10" s="132">
        <f t="shared" si="5"/>
        <v>7.266666666666667</v>
      </c>
      <c r="S10" s="133">
        <f t="shared" si="6"/>
        <v>7</v>
      </c>
      <c r="T10" s="134">
        <f t="shared" si="7"/>
        <v>8</v>
      </c>
    </row>
    <row r="11" spans="1:20" ht="19.5" customHeight="1">
      <c r="A11" s="122" t="str">
        <f>tab1!A151</f>
        <v>Bradley Wiggins</v>
      </c>
      <c r="B11" s="121">
        <f>tab1!B151</f>
        <v>2012</v>
      </c>
      <c r="C11" s="121">
        <f>tab1!D151</f>
        <v>1</v>
      </c>
      <c r="D11" s="123"/>
      <c r="E11" s="121" t="s">
        <v>290</v>
      </c>
      <c r="F11" s="121" t="str">
        <f>tab1!G151</f>
        <v>-</v>
      </c>
      <c r="G11" s="123"/>
      <c r="H11" s="121" t="str">
        <f>tab1!H151</f>
        <v>-</v>
      </c>
      <c r="I11" s="121" t="str">
        <f>tab1!I151</f>
        <v>-</v>
      </c>
      <c r="J11" s="121" t="str">
        <f>tab1!J151</f>
        <v>GBR</v>
      </c>
      <c r="K11" s="123"/>
      <c r="L11" s="127">
        <f t="shared" si="0"/>
        <v>1</v>
      </c>
      <c r="M11" s="128">
        <f ca="1" t="shared" si="1"/>
        <v>42932.961291782405</v>
      </c>
      <c r="N11" s="129">
        <v>29339</v>
      </c>
      <c r="O11" s="56">
        <f t="shared" si="2"/>
        <v>13399</v>
      </c>
      <c r="P11" s="130">
        <f t="shared" si="3"/>
        <v>37</v>
      </c>
      <c r="Q11" s="131">
        <f t="shared" si="4"/>
        <v>79</v>
      </c>
      <c r="R11" s="132">
        <f t="shared" si="5"/>
        <v>2.6333333333333333</v>
      </c>
      <c r="S11" s="133">
        <f t="shared" si="6"/>
        <v>2</v>
      </c>
      <c r="T11" s="134">
        <f t="shared" si="7"/>
        <v>19</v>
      </c>
    </row>
    <row r="12" spans="1:20" ht="19.5" customHeight="1">
      <c r="A12" s="122" t="str">
        <f>tab1!A153</f>
        <v>Christopher Froome</v>
      </c>
      <c r="B12" s="121" t="str">
        <f>tab1!B153</f>
        <v>2013-2015-2016</v>
      </c>
      <c r="C12" s="121">
        <f>tab1!D153</f>
        <v>2</v>
      </c>
      <c r="D12" s="123"/>
      <c r="E12" s="135">
        <f>tab1!F153</f>
        <v>0</v>
      </c>
      <c r="F12" s="121" t="str">
        <f>tab1!G153</f>
        <v>-</v>
      </c>
      <c r="G12" s="123"/>
      <c r="H12" s="121" t="str">
        <f>tab1!H153</f>
        <v>-</v>
      </c>
      <c r="I12" s="121" t="str">
        <f>tab1!I153</f>
        <v>-</v>
      </c>
      <c r="J12" s="121" t="str">
        <f>tab1!J153</f>
        <v>GBR</v>
      </c>
      <c r="K12" s="123"/>
      <c r="L12" s="127">
        <f t="shared" si="0"/>
        <v>2</v>
      </c>
      <c r="M12" s="128">
        <f ca="1" t="shared" si="1"/>
        <v>42932.961291782405</v>
      </c>
      <c r="N12" s="129">
        <v>31187</v>
      </c>
      <c r="O12" s="56">
        <f t="shared" si="2"/>
        <v>11577</v>
      </c>
      <c r="P12" s="130">
        <f t="shared" si="3"/>
        <v>32</v>
      </c>
      <c r="Q12" s="131">
        <f t="shared" si="4"/>
        <v>57</v>
      </c>
      <c r="R12" s="132">
        <f t="shared" si="5"/>
        <v>1.9</v>
      </c>
      <c r="S12" s="133">
        <f t="shared" si="6"/>
        <v>1</v>
      </c>
      <c r="T12" s="134">
        <f t="shared" si="7"/>
        <v>27</v>
      </c>
    </row>
    <row r="13" spans="1:20" ht="19.5" customHeight="1">
      <c r="A13" s="122" t="str">
        <f>tab1!A154</f>
        <v>Nairo Quintana</v>
      </c>
      <c r="B13" s="121" t="str">
        <f>tab1!B154</f>
        <v>-</v>
      </c>
      <c r="C13" s="121" t="str">
        <f>tab1!D154</f>
        <v>-</v>
      </c>
      <c r="D13" s="123"/>
      <c r="E13" s="136">
        <f>tab1!F154</f>
        <v>2014</v>
      </c>
      <c r="F13" s="121">
        <f>tab1!G154</f>
        <v>1</v>
      </c>
      <c r="G13" s="123"/>
      <c r="H13" s="121">
        <f>tab1!H154</f>
        <v>2016</v>
      </c>
      <c r="I13" s="121">
        <f>tab1!I154</f>
        <v>1</v>
      </c>
      <c r="J13" s="121" t="str">
        <f>tab1!J154</f>
        <v>COL</v>
      </c>
      <c r="K13" s="123"/>
      <c r="L13" s="127">
        <f t="shared" si="0"/>
        <v>2</v>
      </c>
      <c r="M13" s="128">
        <f ca="1" t="shared" si="1"/>
        <v>42932.961291782405</v>
      </c>
      <c r="N13" s="129">
        <v>32908</v>
      </c>
      <c r="O13" s="56">
        <f t="shared" si="2"/>
        <v>9883</v>
      </c>
      <c r="P13" s="130">
        <f t="shared" si="3"/>
        <v>27</v>
      </c>
      <c r="Q13" s="131">
        <f t="shared" si="4"/>
        <v>163</v>
      </c>
      <c r="R13" s="132">
        <f t="shared" si="5"/>
        <v>5.433333333333334</v>
      </c>
      <c r="S13" s="133">
        <f t="shared" si="6"/>
        <v>5</v>
      </c>
      <c r="T13" s="134">
        <f t="shared" si="7"/>
        <v>13</v>
      </c>
    </row>
    <row r="14" spans="1:20" ht="19.5" customHeight="1">
      <c r="A14" s="122" t="str">
        <f>tab1!A155</f>
        <v>Vincenzo Nibali</v>
      </c>
      <c r="B14" s="121">
        <f>tab1!B155</f>
        <v>2014</v>
      </c>
      <c r="C14" s="121">
        <f>tab1!D155</f>
        <v>1</v>
      </c>
      <c r="D14" s="123"/>
      <c r="E14" s="135" t="str">
        <f>tab1!F155</f>
        <v>2013-2016</v>
      </c>
      <c r="F14" s="121">
        <f>tab1!G155</f>
        <v>2</v>
      </c>
      <c r="G14" s="123"/>
      <c r="H14" s="121">
        <f>tab1!H155</f>
        <v>2010</v>
      </c>
      <c r="I14" s="121">
        <f>tab1!I155</f>
        <v>1</v>
      </c>
      <c r="J14" s="121" t="str">
        <f>tab1!J155</f>
        <v>IT</v>
      </c>
      <c r="K14" s="123"/>
      <c r="L14" s="127">
        <f t="shared" si="0"/>
        <v>4</v>
      </c>
      <c r="M14" s="128">
        <f ca="1" t="shared" si="1"/>
        <v>42932.961291782405</v>
      </c>
      <c r="N14" s="129">
        <v>31000</v>
      </c>
      <c r="O14" s="56">
        <f t="shared" si="2"/>
        <v>11763</v>
      </c>
      <c r="P14" s="130">
        <f t="shared" si="3"/>
        <v>32</v>
      </c>
      <c r="Q14" s="131">
        <f t="shared" si="4"/>
        <v>243</v>
      </c>
      <c r="R14" s="132">
        <f t="shared" si="5"/>
        <v>8.1</v>
      </c>
      <c r="S14" s="133">
        <f t="shared" si="6"/>
        <v>8</v>
      </c>
      <c r="T14" s="134">
        <f t="shared" si="7"/>
        <v>3</v>
      </c>
    </row>
    <row r="15" spans="1:20" ht="19.5" customHeight="1">
      <c r="A15" s="122" t="str">
        <f>tab1!A156</f>
        <v>Fabio Aru</v>
      </c>
      <c r="B15" s="121" t="str">
        <f>tab1!B156</f>
        <v>-</v>
      </c>
      <c r="C15" s="121" t="str">
        <f>tab1!D156</f>
        <v>-</v>
      </c>
      <c r="D15" s="123"/>
      <c r="E15" s="135" t="str">
        <f>tab1!F156</f>
        <v>-</v>
      </c>
      <c r="F15" s="121" t="str">
        <f>tab1!G156</f>
        <v>-</v>
      </c>
      <c r="G15" s="123"/>
      <c r="H15" s="121">
        <f>tab1!H156</f>
        <v>2015</v>
      </c>
      <c r="I15" s="121">
        <f>tab1!I156</f>
        <v>1</v>
      </c>
      <c r="J15" s="121" t="str">
        <f>tab1!J156</f>
        <v>IT</v>
      </c>
      <c r="K15" s="123"/>
      <c r="L15" s="127">
        <f t="shared" si="0"/>
        <v>1</v>
      </c>
      <c r="M15" s="128">
        <f ca="1" t="shared" si="1"/>
        <v>42932.961291782405</v>
      </c>
      <c r="N15" s="129">
        <v>33057</v>
      </c>
      <c r="O15" s="56">
        <f t="shared" si="2"/>
        <v>9734</v>
      </c>
      <c r="P15" s="130">
        <f t="shared" si="3"/>
        <v>27</v>
      </c>
      <c r="Q15" s="131">
        <f t="shared" si="4"/>
        <v>14</v>
      </c>
      <c r="R15" s="132">
        <f t="shared" si="5"/>
        <v>0.4666666666666667</v>
      </c>
      <c r="S15" s="133">
        <f t="shared" si="6"/>
        <v>0</v>
      </c>
      <c r="T15" s="134">
        <f t="shared" si="7"/>
        <v>14</v>
      </c>
    </row>
    <row r="16" ht="12">
      <c r="P16" s="137"/>
    </row>
    <row r="17" ht="12">
      <c r="P17" s="137"/>
    </row>
    <row r="18" spans="14:16" ht="12">
      <c r="N18" s="138"/>
      <c r="P18" s="137"/>
    </row>
    <row r="19" spans="14:16" ht="12">
      <c r="N19" s="139"/>
      <c r="P19" s="137"/>
    </row>
    <row r="20" spans="14:16" ht="12">
      <c r="N20" s="139"/>
      <c r="P20" s="137"/>
    </row>
    <row r="21" spans="14:16" ht="12">
      <c r="N21" s="139"/>
      <c r="P21" s="137"/>
    </row>
    <row r="22" spans="1:16" ht="12">
      <c r="A22" s="140"/>
      <c r="N22" s="139"/>
      <c r="P22" s="137"/>
    </row>
    <row r="23" spans="1:16" ht="12">
      <c r="A23" s="140"/>
      <c r="N23" s="139"/>
      <c r="P23" s="137"/>
    </row>
    <row r="24" spans="1:16" ht="12">
      <c r="A24" s="140"/>
      <c r="N24" s="139"/>
      <c r="P24" s="137"/>
    </row>
    <row r="25" spans="1:16" ht="12">
      <c r="A25" s="140"/>
      <c r="N25" s="139"/>
      <c r="P25" s="137"/>
    </row>
    <row r="26" spans="1:16" ht="12">
      <c r="A26" s="140"/>
      <c r="N26" s="139"/>
      <c r="P26" s="137"/>
    </row>
    <row r="27" spans="1:16" ht="12">
      <c r="A27" s="140"/>
      <c r="N27" s="139"/>
      <c r="P27" s="137"/>
    </row>
    <row r="28" spans="14:16" ht="12">
      <c r="N28" s="139"/>
      <c r="P28" s="137"/>
    </row>
    <row r="29" spans="1:16" ht="12">
      <c r="A29" s="140"/>
      <c r="N29" s="139"/>
      <c r="P29" s="137"/>
    </row>
    <row r="30" spans="14:16" ht="12">
      <c r="N30" s="139"/>
      <c r="P30" s="137"/>
    </row>
    <row r="31" spans="14:16" ht="12">
      <c r="N31" s="139"/>
      <c r="P31" s="137"/>
    </row>
    <row r="32" spans="14:16" ht="12">
      <c r="N32" s="139"/>
      <c r="P32" s="137"/>
    </row>
    <row r="33" spans="14:16" ht="12">
      <c r="N33" s="139"/>
      <c r="P33" s="137"/>
    </row>
    <row r="34" spans="14:16" ht="12">
      <c r="N34" s="139"/>
      <c r="P34" s="137"/>
    </row>
    <row r="35" spans="14:16" ht="12">
      <c r="N35" s="139"/>
      <c r="P35" s="137"/>
    </row>
    <row r="36" spans="14:16" ht="12">
      <c r="N36" s="139"/>
      <c r="P36" s="137"/>
    </row>
    <row r="37" spans="14:16" ht="12">
      <c r="N37" s="139"/>
      <c r="P37" s="137"/>
    </row>
    <row r="38" spans="14:16" ht="12">
      <c r="N38" s="139"/>
      <c r="P38" s="137"/>
    </row>
    <row r="39" spans="14:16" ht="12">
      <c r="N39" s="139"/>
      <c r="P39" s="137"/>
    </row>
    <row r="40" spans="14:16" ht="12">
      <c r="N40" s="139"/>
      <c r="P40" s="137"/>
    </row>
    <row r="41" spans="14:16" ht="12">
      <c r="N41" s="139"/>
      <c r="P41" s="137"/>
    </row>
    <row r="42" spans="14:16" ht="12">
      <c r="N42" s="139"/>
      <c r="P42" s="137"/>
    </row>
    <row r="43" spans="14:16" ht="12">
      <c r="N43" s="139"/>
      <c r="P43" s="137"/>
    </row>
    <row r="44" spans="14:16" ht="12">
      <c r="N44" s="139"/>
      <c r="P44" s="137"/>
    </row>
    <row r="45" ht="12">
      <c r="P45" s="137"/>
    </row>
    <row r="46" ht="12">
      <c r="P46" s="137"/>
    </row>
    <row r="47" ht="12">
      <c r="P47" s="137"/>
    </row>
    <row r="48" ht="12">
      <c r="P48" s="137"/>
    </row>
    <row r="49" ht="12">
      <c r="P49" s="137"/>
    </row>
    <row r="50" ht="12">
      <c r="P50" s="137"/>
    </row>
    <row r="51" ht="12">
      <c r="P51" s="137"/>
    </row>
    <row r="52" ht="12">
      <c r="P52" s="137"/>
    </row>
    <row r="53" ht="12">
      <c r="P53" s="137"/>
    </row>
    <row r="54" ht="12">
      <c r="P54" s="137"/>
    </row>
    <row r="55" ht="12">
      <c r="P55" s="137"/>
    </row>
    <row r="56" ht="12">
      <c r="P56" s="137"/>
    </row>
    <row r="57" ht="12">
      <c r="P57" s="137"/>
    </row>
    <row r="58" ht="12">
      <c r="P58" s="137"/>
    </row>
    <row r="59" ht="12">
      <c r="P59" s="137"/>
    </row>
    <row r="60" ht="12">
      <c r="P60" s="137"/>
    </row>
    <row r="61" ht="12">
      <c r="P61" s="137"/>
    </row>
    <row r="62" ht="12">
      <c r="P62" s="137"/>
    </row>
    <row r="63" ht="12">
      <c r="P63" s="137"/>
    </row>
    <row r="64" ht="12">
      <c r="P64" s="137"/>
    </row>
    <row r="65" ht="12">
      <c r="P65" s="137"/>
    </row>
    <row r="66" ht="12">
      <c r="P66" s="137"/>
    </row>
    <row r="67" ht="12">
      <c r="P67" s="137"/>
    </row>
    <row r="68" ht="12">
      <c r="P68" s="137"/>
    </row>
    <row r="69" ht="12">
      <c r="P69" s="137"/>
    </row>
    <row r="70" ht="12">
      <c r="P70" s="137"/>
    </row>
    <row r="71" ht="12">
      <c r="P71" s="137"/>
    </row>
    <row r="72" ht="12">
      <c r="P72" s="137"/>
    </row>
    <row r="73" ht="12">
      <c r="P73" s="137"/>
    </row>
    <row r="74" ht="12">
      <c r="P74" s="137"/>
    </row>
    <row r="75" ht="12">
      <c r="P75" s="137"/>
    </row>
    <row r="76" ht="12">
      <c r="P76" s="137"/>
    </row>
    <row r="77" ht="12">
      <c r="P77" s="137"/>
    </row>
    <row r="78" ht="12">
      <c r="P78" s="137"/>
    </row>
    <row r="79" ht="12">
      <c r="P79" s="137"/>
    </row>
    <row r="80" ht="12">
      <c r="P80" s="137"/>
    </row>
    <row r="81" ht="12">
      <c r="P81" s="137"/>
    </row>
    <row r="82" ht="12">
      <c r="P82" s="137"/>
    </row>
    <row r="83" ht="12">
      <c r="P83" s="137"/>
    </row>
    <row r="84" ht="12">
      <c r="P84" s="137"/>
    </row>
    <row r="85" ht="12">
      <c r="P85" s="137"/>
    </row>
    <row r="86" ht="12">
      <c r="P86" s="137"/>
    </row>
    <row r="87" ht="12">
      <c r="P87" s="137"/>
    </row>
    <row r="88" ht="12">
      <c r="P88" s="137"/>
    </row>
    <row r="89" ht="12">
      <c r="P89" s="137"/>
    </row>
    <row r="90" ht="12">
      <c r="P90" s="137"/>
    </row>
    <row r="91" ht="12">
      <c r="P91" s="137"/>
    </row>
    <row r="92" ht="12">
      <c r="P92" s="137"/>
    </row>
    <row r="93" ht="12">
      <c r="P93" s="137"/>
    </row>
    <row r="94" ht="12">
      <c r="P94" s="137"/>
    </row>
    <row r="95" ht="12">
      <c r="P95" s="137"/>
    </row>
    <row r="96" ht="12">
      <c r="P96" s="137"/>
    </row>
    <row r="97" ht="12">
      <c r="P97" s="137"/>
    </row>
    <row r="98" ht="12">
      <c r="P98" s="137"/>
    </row>
    <row r="99" ht="12">
      <c r="P99" s="137"/>
    </row>
    <row r="100" spans="1:16" ht="12">
      <c r="A100" s="120" t="str">
        <f>A3</f>
        <v>Corridore</v>
      </c>
      <c r="B100" s="120" t="str">
        <f aca="true" t="shared" si="8" ref="B100:L100">B3</f>
        <v>Giro di Francia</v>
      </c>
      <c r="C100" s="120" t="str">
        <f t="shared" si="8"/>
        <v>vinti</v>
      </c>
      <c r="E100" s="120" t="str">
        <f t="shared" si="8"/>
        <v>Giro d'Italia</v>
      </c>
      <c r="F100" s="120" t="str">
        <f t="shared" si="8"/>
        <v>vinti</v>
      </c>
      <c r="G100" s="120">
        <f t="shared" si="8"/>
        <v>0</v>
      </c>
      <c r="H100" s="120" t="str">
        <f t="shared" si="8"/>
        <v>Vuelta Espana</v>
      </c>
      <c r="I100" s="120" t="str">
        <f t="shared" si="8"/>
        <v>vinti</v>
      </c>
      <c r="J100" s="120" t="str">
        <f t="shared" si="8"/>
        <v>Naz</v>
      </c>
      <c r="K100" s="120">
        <f t="shared" si="8"/>
        <v>0</v>
      </c>
      <c r="L100" s="120" t="str">
        <f t="shared" si="8"/>
        <v>tot</v>
      </c>
      <c r="M100" s="141"/>
      <c r="N100" s="141"/>
      <c r="P100" s="137"/>
    </row>
    <row r="101" spans="1:17" ht="12">
      <c r="A101" s="120" t="str">
        <f aca="true" t="shared" si="9" ref="A101:A112">A4</f>
        <v>Damiano Cunego</v>
      </c>
      <c r="M101" s="138"/>
      <c r="N101" s="138"/>
      <c r="O101" s="55"/>
      <c r="P101" s="142"/>
      <c r="Q101" s="143"/>
    </row>
    <row r="102" spans="1:17" ht="12">
      <c r="A102" s="120" t="str">
        <f t="shared" si="9"/>
        <v>Alberto Contador</v>
      </c>
      <c r="M102" s="138"/>
      <c r="N102" s="138"/>
      <c r="O102" s="55"/>
      <c r="P102" s="142"/>
      <c r="Q102" s="143"/>
    </row>
    <row r="103" spans="1:17" ht="12">
      <c r="A103" s="120" t="str">
        <f t="shared" si="9"/>
        <v>Alejandro Valverde</v>
      </c>
      <c r="M103" s="138"/>
      <c r="N103" s="138"/>
      <c r="O103" s="55"/>
      <c r="P103" s="142"/>
      <c r="Q103" s="143"/>
    </row>
    <row r="104" spans="1:17" ht="12">
      <c r="A104" s="120" t="str">
        <f t="shared" si="9"/>
        <v>Andy Schleck</v>
      </c>
      <c r="M104" s="138"/>
      <c r="N104" s="138"/>
      <c r="O104" s="55"/>
      <c r="P104" s="142"/>
      <c r="Q104" s="143"/>
    </row>
    <row r="105" spans="1:17" ht="12">
      <c r="A105" s="120" t="str">
        <f t="shared" si="9"/>
        <v>Juan Josè Cobo</v>
      </c>
      <c r="M105" s="138"/>
      <c r="N105" s="138"/>
      <c r="O105" s="55"/>
      <c r="P105" s="142"/>
      <c r="Q105" s="143"/>
    </row>
    <row r="106" spans="1:17" ht="12">
      <c r="A106" s="120" t="str">
        <f t="shared" si="9"/>
        <v>Michele Scarponi</v>
      </c>
      <c r="M106" s="138"/>
      <c r="N106" s="138"/>
      <c r="O106" s="55"/>
      <c r="P106" s="142"/>
      <c r="Q106" s="143"/>
    </row>
    <row r="107" spans="1:17" ht="12">
      <c r="A107" s="120" t="str">
        <f t="shared" si="9"/>
        <v>Ryder Hesjedal</v>
      </c>
      <c r="M107" s="138"/>
      <c r="N107" s="138"/>
      <c r="O107" s="55"/>
      <c r="P107" s="142"/>
      <c r="Q107" s="143"/>
    </row>
    <row r="108" spans="1:17" ht="12">
      <c r="A108" s="120" t="str">
        <f t="shared" si="9"/>
        <v>Bradley Wiggins</v>
      </c>
      <c r="M108" s="138"/>
      <c r="N108" s="138"/>
      <c r="O108" s="55"/>
      <c r="P108" s="142"/>
      <c r="Q108" s="143"/>
    </row>
    <row r="109" spans="1:17" ht="12">
      <c r="A109" s="120" t="str">
        <f t="shared" si="9"/>
        <v>Christopher Froome</v>
      </c>
      <c r="M109" s="138"/>
      <c r="N109" s="138"/>
      <c r="O109" s="55"/>
      <c r="P109" s="142"/>
      <c r="Q109" s="143"/>
    </row>
    <row r="110" spans="1:17" ht="12">
      <c r="A110" s="120" t="str">
        <f t="shared" si="9"/>
        <v>Nairo Quintana</v>
      </c>
      <c r="M110" s="138"/>
      <c r="N110" s="138"/>
      <c r="O110" s="55"/>
      <c r="P110" s="142"/>
      <c r="Q110" s="143"/>
    </row>
    <row r="111" spans="1:17" ht="12">
      <c r="A111" s="120" t="str">
        <f t="shared" si="9"/>
        <v>Vincenzo Nibali</v>
      </c>
      <c r="M111" s="138"/>
      <c r="N111" s="138"/>
      <c r="O111" s="55"/>
      <c r="P111" s="142"/>
      <c r="Q111" s="143"/>
    </row>
    <row r="112" spans="1:17" ht="12">
      <c r="A112" s="120" t="str">
        <f t="shared" si="9"/>
        <v>Fabio Aru</v>
      </c>
      <c r="M112" s="138"/>
      <c r="N112" s="138"/>
      <c r="O112" s="55"/>
      <c r="P112" s="142"/>
      <c r="Q112" s="143"/>
    </row>
    <row r="113" spans="13:16" ht="12">
      <c r="M113" s="141"/>
      <c r="N113" s="144"/>
      <c r="P113" s="137"/>
    </row>
    <row r="114" ht="12">
      <c r="P114" s="145"/>
    </row>
    <row r="115" ht="12">
      <c r="P115" s="145"/>
    </row>
    <row r="116" ht="12">
      <c r="P116" s="145"/>
    </row>
    <row r="117" ht="12">
      <c r="P117" s="145"/>
    </row>
    <row r="118" ht="12">
      <c r="P118" s="145"/>
    </row>
    <row r="119" ht="12">
      <c r="P119" s="145"/>
    </row>
    <row r="120" ht="12">
      <c r="P120" s="145"/>
    </row>
    <row r="121" ht="12">
      <c r="P121" s="145"/>
    </row>
    <row r="122" ht="12">
      <c r="P122" s="145"/>
    </row>
    <row r="123" ht="12">
      <c r="P123" s="145"/>
    </row>
  </sheetData>
  <sheetProtection password="CE60" sheet="1" objects="1" scenarios="1"/>
  <mergeCells count="3">
    <mergeCell ref="Q3:R3"/>
    <mergeCell ref="A1:L2"/>
    <mergeCell ref="M1:T2"/>
  </mergeCells>
  <printOptions/>
  <pageMargins left="0.75" right="0.75" top="1" bottom="1" header="0.5" footer="0.5"/>
  <pageSetup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3"/>
  <sheetViews>
    <sheetView workbookViewId="0" topLeftCell="A1">
      <selection activeCell="A1" sqref="A1:L2"/>
    </sheetView>
  </sheetViews>
  <sheetFormatPr defaultColWidth="9.140625" defaultRowHeight="12.75"/>
  <cols>
    <col min="1" max="1" width="19.28125" style="120" customWidth="1"/>
    <col min="2" max="2" width="20.8515625" style="120" customWidth="1"/>
    <col min="3" max="3" width="4.00390625" style="120" customWidth="1"/>
    <col min="4" max="4" width="0.85546875" style="120" customWidth="1"/>
    <col min="5" max="5" width="20.8515625" style="120" customWidth="1"/>
    <col min="6" max="6" width="4.140625" style="120" customWidth="1"/>
    <col min="7" max="7" width="0.85546875" style="120" customWidth="1"/>
    <col min="8" max="8" width="20.8515625" style="120" customWidth="1"/>
    <col min="9" max="9" width="4.00390625" style="120" customWidth="1"/>
    <col min="10" max="10" width="5.00390625" style="120" customWidth="1"/>
    <col min="11" max="11" width="0.85546875" style="120" customWidth="1"/>
    <col min="12" max="12" width="3.57421875" style="120" customWidth="1"/>
    <col min="13" max="14" width="10.140625" style="120" bestFit="1" customWidth="1"/>
    <col min="15" max="15" width="6.8515625" style="120" hidden="1" customWidth="1"/>
    <col min="16" max="16" width="4.28125" style="120" customWidth="1"/>
    <col min="17" max="17" width="5.28125" style="120" hidden="1" customWidth="1"/>
    <col min="18" max="18" width="0" style="120" hidden="1" customWidth="1"/>
    <col min="19" max="19" width="4.8515625" style="120" customWidth="1"/>
    <col min="20" max="20" width="5.28125" style="120" customWidth="1"/>
    <col min="21" max="16384" width="9.140625" style="120" customWidth="1"/>
  </cols>
  <sheetData>
    <row r="1" spans="1:20" ht="12">
      <c r="A1" s="119" t="s">
        <v>423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 t="s">
        <v>321</v>
      </c>
      <c r="N1" s="119"/>
      <c r="O1" s="119"/>
      <c r="P1" s="119"/>
      <c r="Q1" s="119"/>
      <c r="R1" s="119"/>
      <c r="S1" s="119"/>
      <c r="T1" s="119"/>
    </row>
    <row r="2" spans="1:20" ht="12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2">
      <c r="A3" s="122" t="str">
        <f>corrinattività!A3</f>
        <v>Corridore</v>
      </c>
      <c r="B3" s="122" t="str">
        <f>corrinattività!B3</f>
        <v>Giro di Francia</v>
      </c>
      <c r="C3" s="121" t="str">
        <f>corrinattività!C3</f>
        <v>vinti</v>
      </c>
      <c r="D3" s="123"/>
      <c r="E3" s="122" t="str">
        <f>corrinattività!E3</f>
        <v>Giro d'Italia</v>
      </c>
      <c r="F3" s="121" t="str">
        <f>corrinattività!F3</f>
        <v>vinti</v>
      </c>
      <c r="G3" s="123">
        <f>corrinattività!G3</f>
        <v>0</v>
      </c>
      <c r="H3" s="122" t="str">
        <f>corrinattività!H3</f>
        <v>Vuelta Espana</v>
      </c>
      <c r="I3" s="121" t="str">
        <f>corrinattività!I3</f>
        <v>vinti</v>
      </c>
      <c r="J3" s="121" t="str">
        <f>corrinattività!J3</f>
        <v>Naz</v>
      </c>
      <c r="K3" s="123">
        <f>corrinattività!K3</f>
        <v>0</v>
      </c>
      <c r="L3" s="146" t="str">
        <f>corrinattività!L3</f>
        <v>tot</v>
      </c>
      <c r="M3" s="121" t="str">
        <f>corrinattività!M3</f>
        <v>adesso</v>
      </c>
      <c r="N3" s="121" t="str">
        <f>corrinattività!N3</f>
        <v>nascita</v>
      </c>
      <c r="O3" s="121" t="str">
        <f>corrinattività!O3</f>
        <v>giorni</v>
      </c>
      <c r="P3" s="146" t="str">
        <f>corrinattività!P3</f>
        <v>anni</v>
      </c>
      <c r="Q3" s="146" t="str">
        <f>corrinattività!Q3</f>
        <v>resto</v>
      </c>
      <c r="R3" s="146"/>
      <c r="S3" s="146" t="str">
        <f>corrinattività!S3</f>
        <v>mesi</v>
      </c>
      <c r="T3" s="146" t="str">
        <f>corrinattività!T3</f>
        <v>giorni</v>
      </c>
    </row>
    <row r="4" spans="1:20" ht="19.5" customHeight="1">
      <c r="A4" s="121" t="str">
        <f>corrinattività!A5</f>
        <v>Alberto Contador</v>
      </c>
      <c r="B4" s="121" t="str">
        <f>corrinattività!B5</f>
        <v>2007-2009</v>
      </c>
      <c r="C4" s="121">
        <f>corrinattività!C5</f>
        <v>2</v>
      </c>
      <c r="D4" s="123"/>
      <c r="E4" s="121" t="str">
        <f>corrinattività!E5</f>
        <v>2008-2015</v>
      </c>
      <c r="F4" s="121">
        <f>corrinattività!F5</f>
        <v>2</v>
      </c>
      <c r="G4" s="123">
        <f>corrinattività!G5</f>
        <v>0</v>
      </c>
      <c r="H4" s="121" t="str">
        <f>corrinattività!H5</f>
        <v>2008-2012-2014</v>
      </c>
      <c r="I4" s="121">
        <f>corrinattività!I5</f>
        <v>3</v>
      </c>
      <c r="J4" s="121" t="str">
        <f>corrinattività!J5</f>
        <v>SPA</v>
      </c>
      <c r="K4" s="123">
        <f>corrinattività!K5</f>
        <v>0</v>
      </c>
      <c r="L4" s="146">
        <f>corrinattività!L5</f>
        <v>7</v>
      </c>
      <c r="M4" s="147">
        <f>corrinattività!M5</f>
        <v>42932.961291782405</v>
      </c>
      <c r="N4" s="147">
        <f>corrinattività!N5</f>
        <v>30291</v>
      </c>
      <c r="O4" s="121">
        <f>corrinattività!O5</f>
        <v>12461</v>
      </c>
      <c r="P4" s="146">
        <f>corrinattività!P5</f>
        <v>34</v>
      </c>
      <c r="Q4" s="146">
        <f>corrinattività!Q5</f>
        <v>221</v>
      </c>
      <c r="R4" s="148">
        <f>corrinattività!R5</f>
        <v>7.366666666666666</v>
      </c>
      <c r="S4" s="146">
        <f>corrinattività!S5</f>
        <v>7</v>
      </c>
      <c r="T4" s="146">
        <f>corrinattività!T5</f>
        <v>11</v>
      </c>
    </row>
    <row r="5" spans="1:20" ht="19.5" customHeight="1">
      <c r="A5" s="121" t="str">
        <f>corrinattività!A12</f>
        <v>Christopher Froome</v>
      </c>
      <c r="B5" s="121" t="str">
        <f>corrinattività!B12</f>
        <v>2013-2015-2016</v>
      </c>
      <c r="C5" s="121">
        <f>corrinattività!C12</f>
        <v>2</v>
      </c>
      <c r="D5" s="123"/>
      <c r="E5" s="121">
        <f>corrinattività!E12</f>
        <v>0</v>
      </c>
      <c r="F5" s="121" t="str">
        <f>corrinattività!F12</f>
        <v>-</v>
      </c>
      <c r="G5" s="123">
        <f>corrinattività!G12</f>
        <v>0</v>
      </c>
      <c r="H5" s="121" t="str">
        <f>corrinattività!H12</f>
        <v>-</v>
      </c>
      <c r="I5" s="121" t="str">
        <f>corrinattività!I12</f>
        <v>-</v>
      </c>
      <c r="J5" s="121" t="str">
        <f>corrinattività!J12</f>
        <v>GBR</v>
      </c>
      <c r="K5" s="123">
        <f>corrinattività!K12</f>
        <v>0</v>
      </c>
      <c r="L5" s="146">
        <f>corrinattività!L12</f>
        <v>2</v>
      </c>
      <c r="M5" s="147">
        <f>corrinattività!M12</f>
        <v>42932.961291782405</v>
      </c>
      <c r="N5" s="147">
        <f>corrinattività!N12</f>
        <v>31187</v>
      </c>
      <c r="O5" s="121">
        <f>corrinattività!O12</f>
        <v>11577</v>
      </c>
      <c r="P5" s="146">
        <f>corrinattività!P12</f>
        <v>32</v>
      </c>
      <c r="Q5" s="146">
        <f>corrinattività!Q12</f>
        <v>57</v>
      </c>
      <c r="R5" s="146">
        <f>corrinattività!R12</f>
        <v>1.9</v>
      </c>
      <c r="S5" s="146">
        <f>corrinattività!S12</f>
        <v>1</v>
      </c>
      <c r="T5" s="146">
        <f>corrinattività!T12</f>
        <v>27</v>
      </c>
    </row>
    <row r="6" spans="1:20" ht="19.5" customHeight="1">
      <c r="A6" s="121" t="str">
        <f>corrinattività!A4</f>
        <v>Damiano Cunego</v>
      </c>
      <c r="B6" s="121" t="str">
        <f>corrinattività!B4</f>
        <v>-</v>
      </c>
      <c r="C6" s="121" t="str">
        <f>corrinattività!C4</f>
        <v>-</v>
      </c>
      <c r="D6" s="123"/>
      <c r="E6" s="121">
        <f>corrinattività!E4</f>
        <v>2004</v>
      </c>
      <c r="F6" s="121">
        <f>corrinattività!F4</f>
        <v>1</v>
      </c>
      <c r="G6" s="123">
        <f>corrinattività!G4</f>
        <v>0</v>
      </c>
      <c r="H6" s="121" t="str">
        <f>corrinattività!H4</f>
        <v>-</v>
      </c>
      <c r="I6" s="121" t="str">
        <f>corrinattività!I4</f>
        <v>-</v>
      </c>
      <c r="J6" s="121" t="str">
        <f>corrinattività!J4</f>
        <v>IT</v>
      </c>
      <c r="K6" s="123">
        <f>corrinattività!K4</f>
        <v>0</v>
      </c>
      <c r="L6" s="146">
        <f>corrinattività!L4</f>
        <v>1</v>
      </c>
      <c r="M6" s="147">
        <f>corrinattività!M4</f>
        <v>42932.961291782405</v>
      </c>
      <c r="N6" s="147">
        <f>corrinattività!N4</f>
        <v>29848</v>
      </c>
      <c r="O6" s="121">
        <f>corrinattività!O4</f>
        <v>12898</v>
      </c>
      <c r="P6" s="146">
        <f>corrinattività!P4</f>
        <v>35</v>
      </c>
      <c r="Q6" s="146">
        <f>corrinattività!Q4</f>
        <v>298</v>
      </c>
      <c r="R6" s="146">
        <f>corrinattività!R4</f>
        <v>9.933333333333334</v>
      </c>
      <c r="S6" s="146">
        <f>corrinattività!S4</f>
        <v>9</v>
      </c>
      <c r="T6" s="146">
        <f>corrinattività!T4</f>
        <v>28</v>
      </c>
    </row>
    <row r="7" spans="1:20" ht="19.5" customHeight="1">
      <c r="A7" s="121" t="str">
        <f>corrinattività!A8</f>
        <v>Juan Josè Cobo</v>
      </c>
      <c r="B7" s="121" t="str">
        <f>corrinattività!B8</f>
        <v>-</v>
      </c>
      <c r="C7" s="121" t="str">
        <f>corrinattività!C8</f>
        <v>-</v>
      </c>
      <c r="D7" s="123"/>
      <c r="E7" s="121" t="str">
        <f>corrinattività!E8</f>
        <v>-</v>
      </c>
      <c r="F7" s="121" t="str">
        <f>corrinattività!F8</f>
        <v>-</v>
      </c>
      <c r="G7" s="123">
        <f>corrinattività!G8</f>
        <v>0</v>
      </c>
      <c r="H7" s="121">
        <f>corrinattività!H8</f>
        <v>2011</v>
      </c>
      <c r="I7" s="121">
        <f>corrinattività!I8</f>
        <v>1</v>
      </c>
      <c r="J7" s="121" t="str">
        <f>corrinattività!J8</f>
        <v>SPA</v>
      </c>
      <c r="K7" s="123">
        <f>corrinattività!K8</f>
        <v>0</v>
      </c>
      <c r="L7" s="146">
        <f>corrinattività!L8</f>
        <v>1</v>
      </c>
      <c r="M7" s="147">
        <f>corrinattività!M8</f>
        <v>42932.961291782405</v>
      </c>
      <c r="N7" s="147">
        <f>corrinattività!N8</f>
        <v>29628</v>
      </c>
      <c r="O7" s="121">
        <f>corrinattività!O8</f>
        <v>13116</v>
      </c>
      <c r="P7" s="146">
        <f>corrinattività!P8</f>
        <v>36</v>
      </c>
      <c r="Q7" s="146">
        <f>corrinattività!Q8</f>
        <v>156</v>
      </c>
      <c r="R7" s="146">
        <f>corrinattività!R8</f>
        <v>5.2</v>
      </c>
      <c r="S7" s="146">
        <f>corrinattività!S8</f>
        <v>5</v>
      </c>
      <c r="T7" s="146">
        <f>corrinattività!T8</f>
        <v>6</v>
      </c>
    </row>
    <row r="8" spans="1:20" ht="19.5" customHeight="1">
      <c r="A8" s="121" t="str">
        <f>corrinattività!A7</f>
        <v>Andy Schleck</v>
      </c>
      <c r="B8" s="121">
        <f>corrinattività!B7</f>
        <v>2010</v>
      </c>
      <c r="C8" s="121">
        <f>corrinattività!C7</f>
        <v>1</v>
      </c>
      <c r="D8" s="123"/>
      <c r="E8" s="121" t="str">
        <f>corrinattività!E7</f>
        <v>-</v>
      </c>
      <c r="F8" s="121" t="str">
        <f>corrinattività!F7</f>
        <v>-</v>
      </c>
      <c r="G8" s="123">
        <f>corrinattività!G7</f>
        <v>0</v>
      </c>
      <c r="H8" s="121" t="str">
        <f>corrinattività!H7</f>
        <v>-</v>
      </c>
      <c r="I8" s="121" t="str">
        <f>corrinattività!I7</f>
        <v>-</v>
      </c>
      <c r="J8" s="121" t="str">
        <f>corrinattività!J7</f>
        <v>LUX</v>
      </c>
      <c r="K8" s="123">
        <f>corrinattività!K7</f>
        <v>0</v>
      </c>
      <c r="L8" s="146">
        <f>corrinattività!L7</f>
        <v>1</v>
      </c>
      <c r="M8" s="147">
        <f>corrinattività!M7</f>
        <v>42932.961291782405</v>
      </c>
      <c r="N8" s="147">
        <f>corrinattività!N7</f>
        <v>31238</v>
      </c>
      <c r="O8" s="121">
        <f>corrinattività!O7</f>
        <v>11527</v>
      </c>
      <c r="P8" s="146">
        <f>corrinattività!P7</f>
        <v>32</v>
      </c>
      <c r="Q8" s="146">
        <f>corrinattività!Q7</f>
        <v>7</v>
      </c>
      <c r="R8" s="146">
        <f>corrinattività!R7</f>
        <v>0.23333333333333334</v>
      </c>
      <c r="S8" s="146">
        <f>corrinattività!S7</f>
        <v>0</v>
      </c>
      <c r="T8" s="146">
        <f>corrinattività!T7</f>
        <v>7</v>
      </c>
    </row>
    <row r="9" spans="1:20" ht="19.5" customHeight="1">
      <c r="A9" s="121" t="str">
        <f>corrinattività!A6</f>
        <v>Alejandro Valverde</v>
      </c>
      <c r="B9" s="121" t="str">
        <f>corrinattività!B6</f>
        <v>-</v>
      </c>
      <c r="C9" s="121" t="str">
        <f>corrinattività!C6</f>
        <v>-</v>
      </c>
      <c r="D9" s="123"/>
      <c r="E9" s="121" t="str">
        <f>corrinattività!E6</f>
        <v>-</v>
      </c>
      <c r="F9" s="121" t="str">
        <f>corrinattività!F6</f>
        <v>-</v>
      </c>
      <c r="G9" s="123">
        <f>corrinattività!G6</f>
        <v>0</v>
      </c>
      <c r="H9" s="121">
        <f>corrinattività!H6</f>
        <v>2009</v>
      </c>
      <c r="I9" s="121">
        <f>corrinattività!I6</f>
        <v>1</v>
      </c>
      <c r="J9" s="121" t="str">
        <f>corrinattività!J6</f>
        <v>SPA</v>
      </c>
      <c r="K9" s="123">
        <f>corrinattività!K6</f>
        <v>0</v>
      </c>
      <c r="L9" s="146">
        <f>corrinattività!L6</f>
        <v>1</v>
      </c>
      <c r="M9" s="147">
        <f>corrinattività!M6</f>
        <v>42932.961291782405</v>
      </c>
      <c r="N9" s="147">
        <f>corrinattività!N6</f>
        <v>29336</v>
      </c>
      <c r="O9" s="121">
        <f>corrinattività!O6</f>
        <v>13402</v>
      </c>
      <c r="P9" s="146">
        <f>corrinattività!P6</f>
        <v>37</v>
      </c>
      <c r="Q9" s="146">
        <f>corrinattività!Q6</f>
        <v>82</v>
      </c>
      <c r="R9" s="146">
        <f>corrinattività!R6</f>
        <v>2.7333333333333334</v>
      </c>
      <c r="S9" s="146">
        <f>corrinattività!S6</f>
        <v>2</v>
      </c>
      <c r="T9" s="146">
        <f>corrinattività!T6</f>
        <v>22</v>
      </c>
    </row>
    <row r="10" spans="1:20" ht="19.5" customHeight="1">
      <c r="A10" s="121" t="str">
        <f>corrinattività!A10</f>
        <v>Ryder Hesjedal</v>
      </c>
      <c r="B10" s="121" t="str">
        <f>corrinattività!B10</f>
        <v>-</v>
      </c>
      <c r="C10" s="121" t="str">
        <f>corrinattività!C10</f>
        <v>-</v>
      </c>
      <c r="D10" s="123"/>
      <c r="E10" s="121">
        <f>corrinattività!E10</f>
        <v>2012</v>
      </c>
      <c r="F10" s="121">
        <f>corrinattività!F10</f>
        <v>1</v>
      </c>
      <c r="G10" s="123">
        <f>corrinattività!G10</f>
        <v>0</v>
      </c>
      <c r="H10" s="121" t="str">
        <f>corrinattività!H10</f>
        <v>-</v>
      </c>
      <c r="I10" s="121" t="str">
        <f>corrinattività!I10</f>
        <v>-</v>
      </c>
      <c r="J10" s="121" t="str">
        <f>corrinattività!J10</f>
        <v>CAN</v>
      </c>
      <c r="K10" s="123">
        <f>corrinattività!K10</f>
        <v>0</v>
      </c>
      <c r="L10" s="146">
        <f>corrinattività!L10</f>
        <v>1</v>
      </c>
      <c r="M10" s="147">
        <f>corrinattività!M10</f>
        <v>42932.961291782405</v>
      </c>
      <c r="N10" s="147">
        <f>corrinattività!N10</f>
        <v>29564</v>
      </c>
      <c r="O10" s="121">
        <f>corrinattività!O10</f>
        <v>13178</v>
      </c>
      <c r="P10" s="146">
        <f>corrinattività!P10</f>
        <v>36</v>
      </c>
      <c r="Q10" s="146">
        <f>corrinattività!Q10</f>
        <v>218</v>
      </c>
      <c r="R10" s="146">
        <f>corrinattività!R10</f>
        <v>7.266666666666667</v>
      </c>
      <c r="S10" s="146">
        <f>corrinattività!S10</f>
        <v>7</v>
      </c>
      <c r="T10" s="146">
        <f>corrinattività!T10</f>
        <v>8</v>
      </c>
    </row>
    <row r="11" spans="1:20" ht="19.5" customHeight="1">
      <c r="A11" s="121" t="str">
        <f>corrinattività!A9</f>
        <v>Michele Scarponi</v>
      </c>
      <c r="B11" s="121" t="str">
        <f>corrinattività!B9</f>
        <v>-</v>
      </c>
      <c r="C11" s="121" t="str">
        <f>corrinattività!C9</f>
        <v>-</v>
      </c>
      <c r="D11" s="123"/>
      <c r="E11" s="121">
        <f>corrinattività!E9</f>
        <v>2011</v>
      </c>
      <c r="F11" s="121">
        <f>corrinattività!F9</f>
        <v>1</v>
      </c>
      <c r="G11" s="123">
        <f>corrinattività!G9</f>
        <v>0</v>
      </c>
      <c r="H11" s="121" t="str">
        <f>corrinattività!H9</f>
        <v>-</v>
      </c>
      <c r="I11" s="121" t="str">
        <f>corrinattività!I9</f>
        <v>-</v>
      </c>
      <c r="J11" s="121" t="str">
        <f>corrinattività!J9</f>
        <v>IT</v>
      </c>
      <c r="K11" s="123">
        <f>corrinattività!K9</f>
        <v>0</v>
      </c>
      <c r="L11" s="146">
        <f>corrinattività!L9</f>
        <v>1</v>
      </c>
      <c r="M11" s="147">
        <f>corrinattività!M9</f>
        <v>42932.961291782405</v>
      </c>
      <c r="N11" s="147">
        <f>corrinattività!N9</f>
        <v>29123</v>
      </c>
      <c r="O11" s="121">
        <f>corrinattività!O9</f>
        <v>13612</v>
      </c>
      <c r="P11" s="146">
        <f>corrinattività!P9</f>
        <v>37</v>
      </c>
      <c r="Q11" s="146">
        <f>corrinattività!Q9</f>
        <v>292</v>
      </c>
      <c r="R11" s="146">
        <f>corrinattività!R9</f>
        <v>9.733333333333333</v>
      </c>
      <c r="S11" s="146">
        <f>corrinattività!S9</f>
        <v>9</v>
      </c>
      <c r="T11" s="146">
        <f>corrinattività!T9</f>
        <v>22</v>
      </c>
    </row>
    <row r="12" spans="1:20" ht="19.5" customHeight="1">
      <c r="A12" s="121" t="str">
        <f>corrinattività!A11</f>
        <v>Bradley Wiggins</v>
      </c>
      <c r="B12" s="121">
        <f>corrinattività!B11</f>
        <v>2012</v>
      </c>
      <c r="C12" s="121">
        <f>corrinattività!C11</f>
        <v>1</v>
      </c>
      <c r="D12" s="123"/>
      <c r="E12" s="121" t="str">
        <f>corrinattività!E11</f>
        <v>-</v>
      </c>
      <c r="F12" s="121" t="str">
        <f>corrinattività!F11</f>
        <v>-</v>
      </c>
      <c r="G12" s="123">
        <f>corrinattività!G11</f>
        <v>0</v>
      </c>
      <c r="H12" s="121" t="str">
        <f>corrinattività!H11</f>
        <v>-</v>
      </c>
      <c r="I12" s="121" t="str">
        <f>corrinattività!I11</f>
        <v>-</v>
      </c>
      <c r="J12" s="121" t="str">
        <f>corrinattività!J11</f>
        <v>GBR</v>
      </c>
      <c r="K12" s="123">
        <f>corrinattività!K11</f>
        <v>0</v>
      </c>
      <c r="L12" s="146">
        <f>corrinattività!L11</f>
        <v>1</v>
      </c>
      <c r="M12" s="147">
        <f>corrinattività!M11</f>
        <v>42932.961291782405</v>
      </c>
      <c r="N12" s="147">
        <f>corrinattività!N11</f>
        <v>29339</v>
      </c>
      <c r="O12" s="121">
        <f>corrinattività!O11</f>
        <v>13399</v>
      </c>
      <c r="P12" s="146">
        <f>corrinattività!P11</f>
        <v>37</v>
      </c>
      <c r="Q12" s="146">
        <f>corrinattività!Q11</f>
        <v>79</v>
      </c>
      <c r="R12" s="146">
        <f>corrinattività!R11</f>
        <v>2.6333333333333333</v>
      </c>
      <c r="S12" s="146">
        <f>corrinattività!S11</f>
        <v>2</v>
      </c>
      <c r="T12" s="146">
        <f>corrinattività!T11</f>
        <v>19</v>
      </c>
    </row>
    <row r="13" spans="1:20" ht="19.5" customHeight="1">
      <c r="A13" s="121" t="str">
        <f>corrinattività!A14</f>
        <v>Vincenzo Nibali</v>
      </c>
      <c r="B13" s="121">
        <f>corrinattività!B14</f>
        <v>2014</v>
      </c>
      <c r="C13" s="121">
        <f>corrinattività!C14</f>
        <v>1</v>
      </c>
      <c r="D13" s="123"/>
      <c r="E13" s="121" t="str">
        <f>corrinattività!E14</f>
        <v>2013-2016</v>
      </c>
      <c r="F13" s="121">
        <f>corrinattività!F14</f>
        <v>2</v>
      </c>
      <c r="G13" s="123">
        <f>corrinattività!G14</f>
        <v>0</v>
      </c>
      <c r="H13" s="121">
        <f>corrinattività!H14</f>
        <v>2010</v>
      </c>
      <c r="I13" s="121">
        <f>corrinattività!I14</f>
        <v>1</v>
      </c>
      <c r="J13" s="121" t="str">
        <f>corrinattività!J14</f>
        <v>IT</v>
      </c>
      <c r="K13" s="123">
        <f>corrinattività!K14</f>
        <v>0</v>
      </c>
      <c r="L13" s="146">
        <f>corrinattività!L14</f>
        <v>4</v>
      </c>
      <c r="M13" s="147">
        <f>corrinattività!M14</f>
        <v>42932.961291782405</v>
      </c>
      <c r="N13" s="147">
        <f>corrinattività!N14</f>
        <v>31000</v>
      </c>
      <c r="O13" s="121">
        <f>corrinattività!O14</f>
        <v>11763</v>
      </c>
      <c r="P13" s="146">
        <f>corrinattività!P14</f>
        <v>32</v>
      </c>
      <c r="Q13" s="146">
        <f>corrinattività!Q14</f>
        <v>243</v>
      </c>
      <c r="R13" s="146">
        <f>corrinattività!R14</f>
        <v>8.1</v>
      </c>
      <c r="S13" s="146">
        <f>corrinattività!S14</f>
        <v>8</v>
      </c>
      <c r="T13" s="146">
        <f>corrinattività!T14</f>
        <v>3</v>
      </c>
    </row>
    <row r="14" spans="1:20" ht="19.5" customHeight="1">
      <c r="A14" s="121" t="str">
        <f>corrinattività!A15</f>
        <v>Fabio Aru</v>
      </c>
      <c r="B14" s="121" t="str">
        <f>corrinattività!B15</f>
        <v>-</v>
      </c>
      <c r="C14" s="121" t="str">
        <f>corrinattività!C15</f>
        <v>-</v>
      </c>
      <c r="D14" s="123"/>
      <c r="E14" s="121" t="str">
        <f>corrinattività!E15</f>
        <v>-</v>
      </c>
      <c r="F14" s="121" t="str">
        <f>corrinattività!F15</f>
        <v>-</v>
      </c>
      <c r="G14" s="123">
        <f>corrinattività!G15</f>
        <v>0</v>
      </c>
      <c r="H14" s="121">
        <f>corrinattività!H15</f>
        <v>2015</v>
      </c>
      <c r="I14" s="121">
        <f>corrinattività!I15</f>
        <v>1</v>
      </c>
      <c r="J14" s="121" t="str">
        <f>corrinattività!J15</f>
        <v>IT</v>
      </c>
      <c r="K14" s="123">
        <f>corrinattività!K15</f>
        <v>0</v>
      </c>
      <c r="L14" s="146">
        <f>corrinattività!L15</f>
        <v>1</v>
      </c>
      <c r="M14" s="147">
        <f>corrinattività!M15</f>
        <v>42932.961291782405</v>
      </c>
      <c r="N14" s="147">
        <f>corrinattività!N15</f>
        <v>33057</v>
      </c>
      <c r="O14" s="121">
        <f>corrinattività!O15</f>
        <v>9734</v>
      </c>
      <c r="P14" s="146">
        <f>corrinattività!P15</f>
        <v>27</v>
      </c>
      <c r="Q14" s="146">
        <f>corrinattività!Q15</f>
        <v>14</v>
      </c>
      <c r="R14" s="146">
        <f>corrinattività!R15</f>
        <v>0.4666666666666667</v>
      </c>
      <c r="S14" s="146">
        <f>corrinattività!S15</f>
        <v>0</v>
      </c>
      <c r="T14" s="146">
        <f>corrinattività!T15</f>
        <v>14</v>
      </c>
    </row>
    <row r="15" spans="1:20" ht="19.5" customHeight="1">
      <c r="A15" s="121" t="str">
        <f>corrinattività!A13</f>
        <v>Nairo Quintana</v>
      </c>
      <c r="B15" s="121" t="str">
        <f>corrinattività!B13</f>
        <v>-</v>
      </c>
      <c r="C15" s="121" t="str">
        <f>corrinattività!C13</f>
        <v>-</v>
      </c>
      <c r="D15" s="123"/>
      <c r="E15" s="121">
        <f>corrinattività!E13</f>
        <v>2014</v>
      </c>
      <c r="F15" s="121">
        <f>corrinattività!F13</f>
        <v>1</v>
      </c>
      <c r="G15" s="123">
        <f>corrinattività!G13</f>
        <v>0</v>
      </c>
      <c r="H15" s="121">
        <f>corrinattività!H13</f>
        <v>2016</v>
      </c>
      <c r="I15" s="121">
        <f>corrinattività!I13</f>
        <v>1</v>
      </c>
      <c r="J15" s="121" t="str">
        <f>corrinattività!J13</f>
        <v>COL</v>
      </c>
      <c r="K15" s="123">
        <f>corrinattività!K13</f>
        <v>0</v>
      </c>
      <c r="L15" s="146">
        <f>corrinattività!L13</f>
        <v>2</v>
      </c>
      <c r="M15" s="147">
        <f>corrinattività!M13</f>
        <v>42932.961291782405</v>
      </c>
      <c r="N15" s="147">
        <f>corrinattività!N13</f>
        <v>32908</v>
      </c>
      <c r="O15" s="121">
        <f>corrinattività!O13</f>
        <v>9883</v>
      </c>
      <c r="P15" s="146">
        <f>corrinattività!P13</f>
        <v>27</v>
      </c>
      <c r="Q15" s="146">
        <f>corrinattività!Q13</f>
        <v>163</v>
      </c>
      <c r="R15" s="146">
        <f>corrinattività!R13</f>
        <v>5.433333333333334</v>
      </c>
      <c r="S15" s="146">
        <f>corrinattività!S13</f>
        <v>5</v>
      </c>
      <c r="T15" s="146">
        <f>corrinattività!T13</f>
        <v>13</v>
      </c>
    </row>
    <row r="16" spans="1:20" ht="12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49"/>
      <c r="S16" s="123"/>
      <c r="T16" s="123"/>
    </row>
    <row r="17" spans="1:20" ht="12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</row>
    <row r="18" spans="1:20" ht="12">
      <c r="A18" s="150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</row>
    <row r="19" spans="1:20" ht="12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</row>
    <row r="20" spans="1:20" ht="12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</row>
    <row r="21" spans="1:20" ht="12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</row>
    <row r="22" spans="1:20" ht="12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</row>
    <row r="23" spans="1:20" ht="12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</row>
    <row r="24" spans="1:20" ht="12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</row>
    <row r="25" spans="1:20" ht="12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</row>
    <row r="26" spans="1:20" ht="12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</row>
    <row r="27" spans="1:20" ht="12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</row>
    <row r="28" spans="1:20" ht="12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</row>
    <row r="29" spans="1:20" ht="12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</row>
    <row r="30" spans="1:3" ht="12">
      <c r="A30" s="123"/>
      <c r="B30" s="123"/>
      <c r="C30" s="123"/>
    </row>
    <row r="31" spans="1:3" ht="12">
      <c r="A31" s="123"/>
      <c r="B31" s="123"/>
      <c r="C31" s="123"/>
    </row>
    <row r="32" spans="1:3" ht="12">
      <c r="A32" s="123"/>
      <c r="B32" s="123"/>
      <c r="C32" s="123"/>
    </row>
    <row r="33" spans="1:3" ht="12">
      <c r="A33" s="123"/>
      <c r="B33" s="123"/>
      <c r="C33" s="123"/>
    </row>
    <row r="34" spans="1:3" ht="12">
      <c r="A34" s="123"/>
      <c r="B34" s="123"/>
      <c r="C34" s="123"/>
    </row>
    <row r="35" spans="1:3" ht="12">
      <c r="A35" s="123"/>
      <c r="B35" s="123"/>
      <c r="C35" s="123"/>
    </row>
    <row r="36" spans="1:3" ht="12">
      <c r="A36" s="123"/>
      <c r="B36" s="123"/>
      <c r="C36" s="123"/>
    </row>
    <row r="37" spans="1:3" ht="12">
      <c r="A37" s="123"/>
      <c r="B37" s="123"/>
      <c r="C37" s="123"/>
    </row>
    <row r="38" spans="1:3" ht="12">
      <c r="A38" s="123"/>
      <c r="B38" s="123"/>
      <c r="C38" s="123"/>
    </row>
    <row r="39" spans="1:3" ht="12">
      <c r="A39" s="123"/>
      <c r="B39" s="123"/>
      <c r="C39" s="123"/>
    </row>
    <row r="40" spans="1:3" ht="12">
      <c r="A40" s="123"/>
      <c r="B40" s="123"/>
      <c r="C40" s="123"/>
    </row>
    <row r="41" spans="1:3" ht="12">
      <c r="A41" s="123"/>
      <c r="B41" s="123"/>
      <c r="C41" s="123"/>
    </row>
    <row r="42" spans="1:3" ht="12">
      <c r="A42" s="123"/>
      <c r="B42" s="123"/>
      <c r="C42" s="123"/>
    </row>
    <row r="43" spans="1:3" ht="12">
      <c r="A43" s="123"/>
      <c r="B43" s="123"/>
      <c r="C43" s="123"/>
    </row>
    <row r="44" spans="1:3" ht="12">
      <c r="A44" s="123"/>
      <c r="B44" s="123"/>
      <c r="C44" s="123"/>
    </row>
    <row r="45" spans="1:3" ht="12">
      <c r="A45" s="123"/>
      <c r="B45" s="123"/>
      <c r="C45" s="123"/>
    </row>
    <row r="46" spans="1:3" ht="12">
      <c r="A46" s="123"/>
      <c r="B46" s="123"/>
      <c r="C46" s="123"/>
    </row>
    <row r="47" spans="1:3" ht="12">
      <c r="A47" s="123"/>
      <c r="B47" s="123"/>
      <c r="C47" s="123"/>
    </row>
    <row r="48" spans="1:3" ht="12">
      <c r="A48" s="123"/>
      <c r="B48" s="123"/>
      <c r="C48" s="123"/>
    </row>
    <row r="49" spans="1:3" ht="12">
      <c r="A49" s="123"/>
      <c r="B49" s="123"/>
      <c r="C49" s="123"/>
    </row>
    <row r="50" spans="1:3" ht="12">
      <c r="A50" s="123"/>
      <c r="B50" s="123"/>
      <c r="C50" s="123"/>
    </row>
    <row r="51" spans="1:3" ht="12">
      <c r="A51" s="123"/>
      <c r="B51" s="123"/>
      <c r="C51" s="123"/>
    </row>
    <row r="52" spans="1:5" ht="12">
      <c r="A52" s="123"/>
      <c r="B52" s="123"/>
      <c r="C52" s="123"/>
      <c r="E52" s="151"/>
    </row>
    <row r="53" spans="2:5" ht="12">
      <c r="B53" s="151"/>
      <c r="C53" s="151"/>
      <c r="E53" s="151"/>
    </row>
  </sheetData>
  <sheetProtection password="CE60" sheet="1" objects="1" scenarios="1"/>
  <mergeCells count="2">
    <mergeCell ref="A1:L2"/>
    <mergeCell ref="M1:T2"/>
  </mergeCells>
  <printOptions/>
  <pageMargins left="0.75" right="0.75" top="1" bottom="1" header="0.5" footer="0.5"/>
  <pageSetup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7"/>
  <sheetViews>
    <sheetView workbookViewId="0" topLeftCell="A16">
      <selection activeCell="D66" sqref="D66"/>
    </sheetView>
  </sheetViews>
  <sheetFormatPr defaultColWidth="9.140625" defaultRowHeight="12.75"/>
  <cols>
    <col min="1" max="1" width="15.8515625" style="59" customWidth="1"/>
    <col min="2" max="2" width="8.7109375" style="59" customWidth="1"/>
    <col min="3" max="3" width="3.421875" style="59" customWidth="1"/>
    <col min="4" max="4" width="17.7109375" style="59" customWidth="1"/>
    <col min="5" max="5" width="3.28125" style="59" customWidth="1"/>
    <col min="6" max="6" width="8.7109375" style="59" customWidth="1"/>
    <col min="7" max="7" width="4.00390625" style="59" customWidth="1"/>
    <col min="8" max="8" width="8.421875" style="59" customWidth="1"/>
    <col min="9" max="9" width="3.421875" style="59" customWidth="1"/>
    <col min="10" max="10" width="8.421875" style="59" customWidth="1"/>
    <col min="11" max="11" width="3.421875" style="59" customWidth="1"/>
    <col min="12" max="12" width="12.57421875" style="59" customWidth="1"/>
    <col min="13" max="13" width="3.421875" style="59" customWidth="1"/>
    <col min="14" max="14" width="12.421875" style="59" customWidth="1"/>
    <col min="15" max="15" width="3.28125" style="59" customWidth="1"/>
    <col min="16" max="16" width="16.7109375" style="59" customWidth="1"/>
    <col min="17" max="17" width="3.421875" style="59" customWidth="1"/>
    <col min="18" max="18" width="8.8515625" style="59" customWidth="1"/>
    <col min="19" max="19" width="3.421875" style="59" customWidth="1"/>
    <col min="20" max="20" width="12.57421875" style="59" customWidth="1"/>
    <col min="21" max="21" width="3.421875" style="59" customWidth="1"/>
    <col min="22" max="22" width="8.421875" style="59" customWidth="1"/>
    <col min="23" max="16384" width="9.140625" style="59" customWidth="1"/>
  </cols>
  <sheetData>
    <row r="1" spans="1:22" ht="12.75">
      <c r="A1" s="89" t="s">
        <v>322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ht="11.25"/>
    <row r="3" spans="1:22" ht="11.25">
      <c r="A3" s="58" t="s">
        <v>98</v>
      </c>
      <c r="B3" s="64" t="s">
        <v>323</v>
      </c>
      <c r="C3" s="90" t="s">
        <v>293</v>
      </c>
      <c r="D3" s="66" t="s">
        <v>324</v>
      </c>
      <c r="E3" s="90" t="s">
        <v>293</v>
      </c>
      <c r="F3" s="68" t="s">
        <v>325</v>
      </c>
      <c r="G3" s="90" t="s">
        <v>293</v>
      </c>
      <c r="H3" s="70" t="s">
        <v>326</v>
      </c>
      <c r="I3" s="90" t="s">
        <v>293</v>
      </c>
      <c r="J3" s="72" t="s">
        <v>327</v>
      </c>
      <c r="K3" s="90" t="s">
        <v>293</v>
      </c>
      <c r="L3" s="74" t="s">
        <v>328</v>
      </c>
      <c r="M3" s="90" t="s">
        <v>293</v>
      </c>
      <c r="N3" s="76" t="s">
        <v>329</v>
      </c>
      <c r="O3" s="90" t="s">
        <v>293</v>
      </c>
      <c r="P3" s="78" t="s">
        <v>330</v>
      </c>
      <c r="Q3" s="116" t="s">
        <v>293</v>
      </c>
      <c r="R3" s="80" t="s">
        <v>331</v>
      </c>
      <c r="S3" s="115" t="s">
        <v>293</v>
      </c>
      <c r="T3" s="82" t="s">
        <v>332</v>
      </c>
      <c r="U3" s="87" t="s">
        <v>293</v>
      </c>
      <c r="V3" s="58" t="s">
        <v>333</v>
      </c>
    </row>
    <row r="4" spans="1:22" ht="11.25">
      <c r="A4" s="60" t="s">
        <v>334</v>
      </c>
      <c r="B4" s="65" t="s">
        <v>335</v>
      </c>
      <c r="C4" s="91"/>
      <c r="D4" s="67" t="s">
        <v>336</v>
      </c>
      <c r="E4" s="91"/>
      <c r="F4" s="69" t="s">
        <v>337</v>
      </c>
      <c r="G4" s="90"/>
      <c r="H4" s="71" t="s">
        <v>338</v>
      </c>
      <c r="I4" s="91"/>
      <c r="J4" s="73" t="s">
        <v>339</v>
      </c>
      <c r="K4" s="91"/>
      <c r="L4" s="75" t="s">
        <v>149</v>
      </c>
      <c r="M4" s="91"/>
      <c r="N4" s="77" t="s">
        <v>340</v>
      </c>
      <c r="O4" s="91"/>
      <c r="P4" s="79" t="s">
        <v>341</v>
      </c>
      <c r="Q4" s="117"/>
      <c r="R4" s="81" t="s">
        <v>342</v>
      </c>
      <c r="S4" s="86"/>
      <c r="T4" s="83" t="s">
        <v>343</v>
      </c>
      <c r="U4" s="88"/>
      <c r="V4" s="57">
        <f>SUM(C57,E57,G57,I57,K57,M57,O57,Q57,S57,U57)</f>
        <v>92</v>
      </c>
    </row>
    <row r="5" spans="1:22" ht="11.25" customHeight="1">
      <c r="A5" s="1" t="s">
        <v>386</v>
      </c>
      <c r="B5" s="1">
        <v>2007</v>
      </c>
      <c r="C5" s="57">
        <v>1</v>
      </c>
      <c r="D5" s="1">
        <v>0</v>
      </c>
      <c r="E5" s="57">
        <v>0</v>
      </c>
      <c r="F5" s="1">
        <v>0</v>
      </c>
      <c r="G5" s="57">
        <v>0</v>
      </c>
      <c r="H5" s="1">
        <v>0</v>
      </c>
      <c r="I5" s="57">
        <v>0</v>
      </c>
      <c r="J5" s="1">
        <v>0</v>
      </c>
      <c r="K5" s="57">
        <v>0</v>
      </c>
      <c r="L5" s="1">
        <v>2007</v>
      </c>
      <c r="M5" s="57">
        <v>1</v>
      </c>
      <c r="N5" s="1">
        <v>0</v>
      </c>
      <c r="O5" s="57">
        <v>0</v>
      </c>
      <c r="P5" s="1">
        <v>0</v>
      </c>
      <c r="Q5" s="57">
        <v>0</v>
      </c>
      <c r="R5" s="61">
        <v>0</v>
      </c>
      <c r="S5" s="57">
        <v>0</v>
      </c>
      <c r="T5" s="57">
        <v>0</v>
      </c>
      <c r="U5" s="57">
        <v>0</v>
      </c>
      <c r="V5" s="62">
        <f>SUM(C5,E5,G5,I5,K5,M5,O5,Q5,S5,U5)</f>
        <v>2</v>
      </c>
    </row>
    <row r="6" spans="1:22" ht="11.25" customHeight="1">
      <c r="A6" s="1" t="s">
        <v>344</v>
      </c>
      <c r="B6" s="1">
        <v>2008</v>
      </c>
      <c r="C6" s="57">
        <v>1</v>
      </c>
      <c r="D6" s="1">
        <v>0</v>
      </c>
      <c r="E6" s="57">
        <v>0</v>
      </c>
      <c r="F6" s="1">
        <v>0</v>
      </c>
      <c r="G6" s="57">
        <v>0</v>
      </c>
      <c r="H6" s="1">
        <v>0</v>
      </c>
      <c r="I6" s="57">
        <v>0</v>
      </c>
      <c r="J6" s="1">
        <v>0</v>
      </c>
      <c r="K6" s="57">
        <v>0</v>
      </c>
      <c r="L6" s="1">
        <v>0</v>
      </c>
      <c r="M6" s="57">
        <v>0</v>
      </c>
      <c r="N6" s="1">
        <v>0</v>
      </c>
      <c r="O6" s="57">
        <v>0</v>
      </c>
      <c r="P6" s="1">
        <v>0</v>
      </c>
      <c r="Q6" s="57">
        <v>0</v>
      </c>
      <c r="R6" s="63">
        <v>0</v>
      </c>
      <c r="S6" s="57">
        <v>0</v>
      </c>
      <c r="T6" s="57">
        <v>0</v>
      </c>
      <c r="U6" s="57">
        <v>0</v>
      </c>
      <c r="V6" s="62">
        <f aca="true" t="shared" si="0" ref="V6:V56">SUM(C6,E6,G6,I6,K6,M6,O6,Q6,S6,U6)</f>
        <v>1</v>
      </c>
    </row>
    <row r="7" spans="1:22" ht="11.25" customHeight="1">
      <c r="A7" s="7" t="s">
        <v>345</v>
      </c>
      <c r="B7" s="1">
        <v>2009</v>
      </c>
      <c r="C7" s="57">
        <v>1</v>
      </c>
      <c r="D7" s="1">
        <v>0</v>
      </c>
      <c r="E7" s="57">
        <v>0</v>
      </c>
      <c r="F7" s="1">
        <v>0</v>
      </c>
      <c r="G7" s="57">
        <v>0</v>
      </c>
      <c r="H7" s="1">
        <v>0</v>
      </c>
      <c r="I7" s="57">
        <v>0</v>
      </c>
      <c r="J7" s="1">
        <v>0</v>
      </c>
      <c r="K7" s="57">
        <v>0</v>
      </c>
      <c r="L7" s="1">
        <v>0</v>
      </c>
      <c r="M7" s="57">
        <v>0</v>
      </c>
      <c r="N7" s="1" t="s">
        <v>346</v>
      </c>
      <c r="O7" s="57">
        <v>2</v>
      </c>
      <c r="P7" s="1" t="s">
        <v>347</v>
      </c>
      <c r="Q7" s="57">
        <v>4</v>
      </c>
      <c r="R7" s="63">
        <v>0</v>
      </c>
      <c r="S7" s="57">
        <v>0</v>
      </c>
      <c r="T7" s="63">
        <v>2016</v>
      </c>
      <c r="U7" s="57">
        <v>1</v>
      </c>
      <c r="V7" s="62">
        <f t="shared" si="0"/>
        <v>8</v>
      </c>
    </row>
    <row r="8" spans="1:22" ht="11.25" customHeight="1">
      <c r="A8" s="1" t="s">
        <v>387</v>
      </c>
      <c r="B8" s="1" t="s">
        <v>348</v>
      </c>
      <c r="C8" s="57">
        <v>2</v>
      </c>
      <c r="D8" s="1">
        <v>2015</v>
      </c>
      <c r="E8" s="57">
        <v>1</v>
      </c>
      <c r="F8" s="1">
        <v>0</v>
      </c>
      <c r="G8" s="57">
        <v>0</v>
      </c>
      <c r="H8" s="1">
        <v>0</v>
      </c>
      <c r="I8" s="57">
        <v>0</v>
      </c>
      <c r="J8" s="1">
        <v>0</v>
      </c>
      <c r="K8" s="57">
        <v>0</v>
      </c>
      <c r="L8" s="1">
        <v>0</v>
      </c>
      <c r="M8" s="57">
        <v>0</v>
      </c>
      <c r="N8" s="1">
        <v>0</v>
      </c>
      <c r="O8" s="57">
        <v>0</v>
      </c>
      <c r="P8" s="1">
        <v>0</v>
      </c>
      <c r="Q8" s="57">
        <v>0</v>
      </c>
      <c r="R8" s="63">
        <v>2004</v>
      </c>
      <c r="S8" s="57">
        <v>1</v>
      </c>
      <c r="T8" s="57">
        <v>0</v>
      </c>
      <c r="U8" s="57">
        <v>0</v>
      </c>
      <c r="V8" s="62">
        <f t="shared" si="0"/>
        <v>4</v>
      </c>
    </row>
    <row r="9" spans="1:22" ht="11.25" customHeight="1">
      <c r="A9" s="7" t="s">
        <v>349</v>
      </c>
      <c r="B9" s="1">
        <v>2011</v>
      </c>
      <c r="C9" s="57">
        <v>1</v>
      </c>
      <c r="D9" s="1">
        <v>0</v>
      </c>
      <c r="E9" s="57">
        <v>0</v>
      </c>
      <c r="F9" s="1">
        <v>0</v>
      </c>
      <c r="G9" s="57">
        <v>0</v>
      </c>
      <c r="H9" s="1">
        <v>0</v>
      </c>
      <c r="I9" s="57">
        <v>0</v>
      </c>
      <c r="J9" s="1">
        <v>2009</v>
      </c>
      <c r="K9" s="57">
        <v>1</v>
      </c>
      <c r="L9" s="1">
        <v>0</v>
      </c>
      <c r="M9" s="57">
        <v>0</v>
      </c>
      <c r="N9" s="1">
        <v>0</v>
      </c>
      <c r="O9" s="57">
        <v>0</v>
      </c>
      <c r="P9" s="1">
        <v>0</v>
      </c>
      <c r="Q9" s="57">
        <v>0</v>
      </c>
      <c r="R9" s="63">
        <v>0</v>
      </c>
      <c r="S9" s="57">
        <v>0</v>
      </c>
      <c r="T9" s="57">
        <v>0</v>
      </c>
      <c r="U9" s="57">
        <v>0</v>
      </c>
      <c r="V9" s="62">
        <f t="shared" si="0"/>
        <v>2</v>
      </c>
    </row>
    <row r="10" spans="1:22" ht="11.25" customHeight="1">
      <c r="A10" s="1" t="s">
        <v>350</v>
      </c>
      <c r="B10" s="1">
        <v>2012</v>
      </c>
      <c r="C10" s="57">
        <v>1</v>
      </c>
      <c r="D10" s="1">
        <v>0</v>
      </c>
      <c r="E10" s="57">
        <v>0</v>
      </c>
      <c r="F10" s="1">
        <v>0</v>
      </c>
      <c r="G10" s="57">
        <v>0</v>
      </c>
      <c r="H10" s="1">
        <v>0</v>
      </c>
      <c r="I10" s="57">
        <v>0</v>
      </c>
      <c r="J10" s="1">
        <v>0</v>
      </c>
      <c r="K10" s="57">
        <v>0</v>
      </c>
      <c r="L10" s="1">
        <v>0</v>
      </c>
      <c r="M10" s="57">
        <v>0</v>
      </c>
      <c r="N10" s="1">
        <v>0</v>
      </c>
      <c r="O10" s="57">
        <v>0</v>
      </c>
      <c r="P10" s="1">
        <v>0</v>
      </c>
      <c r="Q10" s="57">
        <v>0</v>
      </c>
      <c r="R10" s="63">
        <v>0</v>
      </c>
      <c r="S10" s="57">
        <v>0</v>
      </c>
      <c r="T10" s="57">
        <v>0</v>
      </c>
      <c r="U10" s="57">
        <v>0</v>
      </c>
      <c r="V10" s="62">
        <f t="shared" si="0"/>
        <v>1</v>
      </c>
    </row>
    <row r="11" spans="1:22" ht="11.25" customHeight="1">
      <c r="A11" s="1" t="s">
        <v>388</v>
      </c>
      <c r="B11" s="1">
        <v>2013</v>
      </c>
      <c r="C11" s="57">
        <v>1</v>
      </c>
      <c r="D11" s="1">
        <v>0</v>
      </c>
      <c r="E11" s="57">
        <v>0</v>
      </c>
      <c r="F11" s="1">
        <v>0</v>
      </c>
      <c r="G11" s="57">
        <v>0</v>
      </c>
      <c r="H11" s="1">
        <v>2008</v>
      </c>
      <c r="I11" s="57">
        <v>1</v>
      </c>
      <c r="J11" s="1">
        <v>0</v>
      </c>
      <c r="K11" s="57">
        <v>0</v>
      </c>
      <c r="L11" s="1">
        <v>0</v>
      </c>
      <c r="M11" s="57">
        <v>0</v>
      </c>
      <c r="N11" s="1">
        <v>0</v>
      </c>
      <c r="O11" s="57">
        <v>0</v>
      </c>
      <c r="P11" s="1">
        <v>0</v>
      </c>
      <c r="Q11" s="57">
        <v>0</v>
      </c>
      <c r="R11" s="63">
        <v>0</v>
      </c>
      <c r="S11" s="57">
        <v>0</v>
      </c>
      <c r="T11" s="57">
        <v>0</v>
      </c>
      <c r="U11" s="57">
        <v>0</v>
      </c>
      <c r="V11" s="62">
        <f t="shared" si="0"/>
        <v>2</v>
      </c>
    </row>
    <row r="12" spans="1:22" ht="11.25" customHeight="1">
      <c r="A12" s="1" t="s">
        <v>351</v>
      </c>
      <c r="B12" s="1">
        <v>2015</v>
      </c>
      <c r="C12" s="57">
        <v>1</v>
      </c>
      <c r="D12" s="1">
        <v>0</v>
      </c>
      <c r="E12" s="57">
        <v>0</v>
      </c>
      <c r="F12" s="1" t="s">
        <v>92</v>
      </c>
      <c r="G12" s="57">
        <v>2</v>
      </c>
      <c r="H12" s="1">
        <v>0</v>
      </c>
      <c r="I12" s="57">
        <v>0</v>
      </c>
      <c r="J12" s="1">
        <v>0</v>
      </c>
      <c r="K12" s="57">
        <v>0</v>
      </c>
      <c r="L12" s="1">
        <v>0</v>
      </c>
      <c r="M12" s="57">
        <v>0</v>
      </c>
      <c r="N12" s="1">
        <v>0</v>
      </c>
      <c r="O12" s="57">
        <v>0</v>
      </c>
      <c r="P12" s="1">
        <v>0</v>
      </c>
      <c r="Q12" s="57">
        <v>0</v>
      </c>
      <c r="R12" s="63">
        <v>0</v>
      </c>
      <c r="S12" s="57">
        <v>0</v>
      </c>
      <c r="T12" s="57">
        <v>0</v>
      </c>
      <c r="U12" s="57">
        <v>0</v>
      </c>
      <c r="V12" s="62">
        <f t="shared" si="0"/>
        <v>3</v>
      </c>
    </row>
    <row r="13" spans="1:22" ht="11.25" customHeight="1">
      <c r="A13" s="7" t="s">
        <v>389</v>
      </c>
      <c r="B13" s="1">
        <v>2016</v>
      </c>
      <c r="C13" s="57">
        <v>1</v>
      </c>
      <c r="D13" s="1">
        <v>2013</v>
      </c>
      <c r="E13" s="57">
        <v>1</v>
      </c>
      <c r="F13" s="1">
        <v>0</v>
      </c>
      <c r="G13" s="57">
        <v>0</v>
      </c>
      <c r="H13" s="1" t="s">
        <v>352</v>
      </c>
      <c r="I13" s="57">
        <v>2</v>
      </c>
      <c r="J13" s="1">
        <v>2015</v>
      </c>
      <c r="K13" s="57">
        <v>1</v>
      </c>
      <c r="L13" s="1">
        <v>0</v>
      </c>
      <c r="M13" s="57">
        <v>0</v>
      </c>
      <c r="N13" s="1">
        <v>0</v>
      </c>
      <c r="O13" s="57">
        <v>0</v>
      </c>
      <c r="P13" s="1">
        <v>0</v>
      </c>
      <c r="Q13" s="57">
        <v>0</v>
      </c>
      <c r="R13" s="63">
        <v>0</v>
      </c>
      <c r="S13" s="57">
        <v>0</v>
      </c>
      <c r="T13" s="57">
        <v>0</v>
      </c>
      <c r="U13" s="57">
        <v>0</v>
      </c>
      <c r="V13" s="62">
        <f t="shared" si="0"/>
        <v>5</v>
      </c>
    </row>
    <row r="14" spans="1:22" ht="11.25" customHeight="1">
      <c r="A14" s="7" t="s">
        <v>353</v>
      </c>
      <c r="B14" s="1">
        <v>0</v>
      </c>
      <c r="C14" s="57">
        <v>0</v>
      </c>
      <c r="D14" s="1">
        <v>2007</v>
      </c>
      <c r="E14" s="57">
        <v>1</v>
      </c>
      <c r="F14" s="1">
        <v>0</v>
      </c>
      <c r="G14" s="57">
        <v>0</v>
      </c>
      <c r="H14" s="1">
        <v>0</v>
      </c>
      <c r="I14" s="57">
        <v>0</v>
      </c>
      <c r="J14" s="1">
        <v>0</v>
      </c>
      <c r="K14" s="57">
        <v>0</v>
      </c>
      <c r="L14" s="1">
        <v>0</v>
      </c>
      <c r="M14" s="57">
        <v>0</v>
      </c>
      <c r="N14" s="1">
        <v>0</v>
      </c>
      <c r="O14" s="57">
        <v>0</v>
      </c>
      <c r="P14" s="1">
        <v>0</v>
      </c>
      <c r="Q14" s="57">
        <v>0</v>
      </c>
      <c r="R14" s="63">
        <v>0</v>
      </c>
      <c r="S14" s="57">
        <v>0</v>
      </c>
      <c r="T14" s="57">
        <v>0</v>
      </c>
      <c r="U14" s="57">
        <v>0</v>
      </c>
      <c r="V14" s="62">
        <f t="shared" si="0"/>
        <v>1</v>
      </c>
    </row>
    <row r="15" spans="1:22" ht="11.25" customHeight="1">
      <c r="A15" s="7" t="s">
        <v>354</v>
      </c>
      <c r="B15" s="1">
        <v>0</v>
      </c>
      <c r="C15" s="57">
        <v>0</v>
      </c>
      <c r="D15" s="1" t="s">
        <v>355</v>
      </c>
      <c r="E15" s="57">
        <v>4</v>
      </c>
      <c r="F15" s="1" t="s">
        <v>356</v>
      </c>
      <c r="G15" s="57">
        <v>2</v>
      </c>
      <c r="H15" s="1">
        <v>2015</v>
      </c>
      <c r="I15" s="57">
        <v>1</v>
      </c>
      <c r="J15" s="1">
        <v>2014</v>
      </c>
      <c r="K15" s="57">
        <v>1</v>
      </c>
      <c r="L15" s="1">
        <v>0</v>
      </c>
      <c r="M15" s="57">
        <v>0</v>
      </c>
      <c r="N15" s="1">
        <v>0</v>
      </c>
      <c r="O15" s="57">
        <v>0</v>
      </c>
      <c r="P15" s="1">
        <v>0</v>
      </c>
      <c r="Q15" s="57">
        <v>0</v>
      </c>
      <c r="R15" s="63">
        <v>2005</v>
      </c>
      <c r="S15" s="57">
        <v>1</v>
      </c>
      <c r="T15" s="63" t="s">
        <v>357</v>
      </c>
      <c r="U15" s="57">
        <v>3</v>
      </c>
      <c r="V15" s="62">
        <f t="shared" si="0"/>
        <v>12</v>
      </c>
    </row>
    <row r="16" spans="1:22" ht="11.25" customHeight="1">
      <c r="A16" s="1" t="s">
        <v>358</v>
      </c>
      <c r="B16" s="1">
        <v>0</v>
      </c>
      <c r="C16" s="57">
        <v>0</v>
      </c>
      <c r="D16" s="1">
        <v>2010</v>
      </c>
      <c r="E16" s="57">
        <v>1</v>
      </c>
      <c r="F16" s="1">
        <v>0</v>
      </c>
      <c r="G16" s="57">
        <v>0</v>
      </c>
      <c r="H16" s="1">
        <v>0</v>
      </c>
      <c r="I16" s="57">
        <v>0</v>
      </c>
      <c r="J16" s="1">
        <v>0</v>
      </c>
      <c r="K16" s="57">
        <v>0</v>
      </c>
      <c r="L16" s="1">
        <v>0</v>
      </c>
      <c r="M16" s="57">
        <v>0</v>
      </c>
      <c r="N16" s="1">
        <v>0</v>
      </c>
      <c r="O16" s="57">
        <v>0</v>
      </c>
      <c r="P16" s="1">
        <v>0</v>
      </c>
      <c r="Q16" s="57">
        <v>0</v>
      </c>
      <c r="R16" s="63">
        <v>0</v>
      </c>
      <c r="S16" s="57">
        <v>0</v>
      </c>
      <c r="T16" s="57">
        <v>0</v>
      </c>
      <c r="U16" s="57">
        <v>0</v>
      </c>
      <c r="V16" s="62">
        <f t="shared" si="0"/>
        <v>1</v>
      </c>
    </row>
    <row r="17" spans="1:22" ht="11.25" customHeight="1">
      <c r="A17" s="1" t="s">
        <v>359</v>
      </c>
      <c r="B17" s="1">
        <v>0</v>
      </c>
      <c r="C17" s="57">
        <v>0</v>
      </c>
      <c r="D17" s="1">
        <v>2011</v>
      </c>
      <c r="E17" s="57">
        <v>1</v>
      </c>
      <c r="F17" s="1">
        <v>0</v>
      </c>
      <c r="G17" s="57">
        <v>0</v>
      </c>
      <c r="H17" s="1">
        <v>0</v>
      </c>
      <c r="I17" s="57">
        <v>0</v>
      </c>
      <c r="J17" s="1">
        <v>2007</v>
      </c>
      <c r="K17" s="57">
        <v>1</v>
      </c>
      <c r="L17" s="1">
        <v>0</v>
      </c>
      <c r="M17" s="57">
        <v>0</v>
      </c>
      <c r="N17" s="1">
        <v>0</v>
      </c>
      <c r="O17" s="57">
        <v>0</v>
      </c>
      <c r="P17" s="1">
        <v>0</v>
      </c>
      <c r="Q17" s="57">
        <v>0</v>
      </c>
      <c r="R17" s="63">
        <v>0</v>
      </c>
      <c r="S17" s="57">
        <v>0</v>
      </c>
      <c r="T17" s="57">
        <v>0</v>
      </c>
      <c r="U17" s="57">
        <v>0</v>
      </c>
      <c r="V17" s="62">
        <f t="shared" si="0"/>
        <v>2</v>
      </c>
    </row>
    <row r="18" spans="1:22" ht="11.25" customHeight="1">
      <c r="A18" s="1" t="s">
        <v>360</v>
      </c>
      <c r="B18" s="1">
        <v>0</v>
      </c>
      <c r="C18" s="57">
        <v>0</v>
      </c>
      <c r="D18" s="1">
        <v>2012</v>
      </c>
      <c r="E18" s="57">
        <v>1</v>
      </c>
      <c r="F18" s="1">
        <v>0</v>
      </c>
      <c r="G18" s="57">
        <v>0</v>
      </c>
      <c r="H18" s="1">
        <v>0</v>
      </c>
      <c r="I18" s="57">
        <v>0</v>
      </c>
      <c r="J18" s="1">
        <v>0</v>
      </c>
      <c r="K18" s="57">
        <v>0</v>
      </c>
      <c r="L18" s="1">
        <v>0</v>
      </c>
      <c r="M18" s="57">
        <v>0</v>
      </c>
      <c r="N18" s="1">
        <v>0</v>
      </c>
      <c r="O18" s="57">
        <v>0</v>
      </c>
      <c r="P18" s="1">
        <v>0</v>
      </c>
      <c r="Q18" s="57">
        <v>0</v>
      </c>
      <c r="R18" s="63">
        <v>0</v>
      </c>
      <c r="S18" s="57">
        <v>0</v>
      </c>
      <c r="T18" s="57">
        <v>0</v>
      </c>
      <c r="U18" s="57">
        <v>0</v>
      </c>
      <c r="V18" s="62">
        <f t="shared" si="0"/>
        <v>1</v>
      </c>
    </row>
    <row r="19" spans="1:22" ht="11.25" customHeight="1">
      <c r="A19" s="1" t="s">
        <v>361</v>
      </c>
      <c r="B19" s="1">
        <v>0</v>
      </c>
      <c r="C19" s="57">
        <v>0</v>
      </c>
      <c r="D19" s="1">
        <v>0</v>
      </c>
      <c r="E19" s="57">
        <v>0</v>
      </c>
      <c r="F19" s="1">
        <v>2008</v>
      </c>
      <c r="G19" s="57">
        <v>1</v>
      </c>
      <c r="H19" s="1">
        <v>0</v>
      </c>
      <c r="I19" s="57">
        <v>0</v>
      </c>
      <c r="J19" s="1">
        <v>0</v>
      </c>
      <c r="K19" s="57">
        <v>0</v>
      </c>
      <c r="L19" s="1">
        <v>0</v>
      </c>
      <c r="M19" s="57">
        <v>0</v>
      </c>
      <c r="N19" s="1">
        <v>0</v>
      </c>
      <c r="O19" s="57">
        <v>0</v>
      </c>
      <c r="P19" s="1">
        <v>0</v>
      </c>
      <c r="Q19" s="57">
        <v>0</v>
      </c>
      <c r="R19" s="63">
        <v>0</v>
      </c>
      <c r="S19" s="57">
        <v>0</v>
      </c>
      <c r="T19" s="57">
        <v>0</v>
      </c>
      <c r="U19" s="57">
        <v>0</v>
      </c>
      <c r="V19" s="62">
        <f t="shared" si="0"/>
        <v>1</v>
      </c>
    </row>
    <row r="20" spans="1:22" ht="11.25" customHeight="1">
      <c r="A20" s="1" t="s">
        <v>362</v>
      </c>
      <c r="B20" s="1">
        <v>0</v>
      </c>
      <c r="C20" s="57">
        <v>0</v>
      </c>
      <c r="D20" s="1">
        <v>0</v>
      </c>
      <c r="E20" s="57">
        <v>0</v>
      </c>
      <c r="F20" s="1">
        <v>2009</v>
      </c>
      <c r="G20" s="57">
        <v>1</v>
      </c>
      <c r="H20" s="1">
        <v>0</v>
      </c>
      <c r="I20" s="57">
        <v>0</v>
      </c>
      <c r="J20" s="1">
        <v>0</v>
      </c>
      <c r="K20" s="57">
        <v>0</v>
      </c>
      <c r="L20" s="1">
        <v>0</v>
      </c>
      <c r="M20" s="57">
        <v>0</v>
      </c>
      <c r="N20" s="1">
        <v>0</v>
      </c>
      <c r="O20" s="57">
        <v>0</v>
      </c>
      <c r="P20" s="1">
        <v>0</v>
      </c>
      <c r="Q20" s="57">
        <v>0</v>
      </c>
      <c r="R20" s="63">
        <v>0</v>
      </c>
      <c r="S20" s="57">
        <v>0</v>
      </c>
      <c r="T20" s="57">
        <v>0</v>
      </c>
      <c r="U20" s="57">
        <v>0</v>
      </c>
      <c r="V20" s="62">
        <f t="shared" si="0"/>
        <v>1</v>
      </c>
    </row>
    <row r="21" spans="1:22" ht="11.25" customHeight="1">
      <c r="A21" s="1" t="s">
        <v>363</v>
      </c>
      <c r="B21" s="1">
        <v>0</v>
      </c>
      <c r="C21" s="57">
        <v>0</v>
      </c>
      <c r="D21" s="1">
        <v>0</v>
      </c>
      <c r="E21" s="57">
        <v>0</v>
      </c>
      <c r="F21" s="1">
        <v>2011</v>
      </c>
      <c r="G21" s="57">
        <v>1</v>
      </c>
      <c r="H21" s="1">
        <v>0</v>
      </c>
      <c r="I21" s="57">
        <v>0</v>
      </c>
      <c r="J21" s="1">
        <v>0</v>
      </c>
      <c r="K21" s="57">
        <v>0</v>
      </c>
      <c r="L21" s="1">
        <v>0</v>
      </c>
      <c r="M21" s="57">
        <v>0</v>
      </c>
      <c r="N21" s="1">
        <v>0</v>
      </c>
      <c r="O21" s="57">
        <v>0</v>
      </c>
      <c r="P21" s="1">
        <v>0</v>
      </c>
      <c r="Q21" s="57">
        <v>0</v>
      </c>
      <c r="R21" s="63">
        <v>0</v>
      </c>
      <c r="S21" s="57">
        <v>0</v>
      </c>
      <c r="T21" s="57">
        <v>0</v>
      </c>
      <c r="U21" s="57">
        <v>0</v>
      </c>
      <c r="V21" s="62">
        <f t="shared" si="0"/>
        <v>1</v>
      </c>
    </row>
    <row r="22" spans="1:22" ht="11.25" customHeight="1">
      <c r="A22" s="7" t="s">
        <v>364</v>
      </c>
      <c r="B22" s="1">
        <v>0</v>
      </c>
      <c r="C22" s="57">
        <v>0</v>
      </c>
      <c r="D22" s="1">
        <v>0</v>
      </c>
      <c r="E22" s="57">
        <v>0</v>
      </c>
      <c r="F22" s="1">
        <v>2012</v>
      </c>
      <c r="G22" s="57">
        <v>1</v>
      </c>
      <c r="H22" s="1">
        <v>0</v>
      </c>
      <c r="I22" s="57">
        <v>0</v>
      </c>
      <c r="J22" s="1">
        <v>0</v>
      </c>
      <c r="K22" s="57">
        <v>0</v>
      </c>
      <c r="L22" s="1">
        <v>0</v>
      </c>
      <c r="M22" s="57">
        <v>0</v>
      </c>
      <c r="N22" s="1" t="s">
        <v>365</v>
      </c>
      <c r="O22" s="57">
        <v>2</v>
      </c>
      <c r="P22" s="1">
        <v>0</v>
      </c>
      <c r="Q22" s="57">
        <v>0</v>
      </c>
      <c r="R22" s="63">
        <v>0</v>
      </c>
      <c r="S22" s="57">
        <v>0</v>
      </c>
      <c r="T22" s="57">
        <v>0</v>
      </c>
      <c r="U22" s="57">
        <v>0</v>
      </c>
      <c r="V22" s="62">
        <f t="shared" si="0"/>
        <v>3</v>
      </c>
    </row>
    <row r="23" spans="1:22" ht="11.25" customHeight="1">
      <c r="A23" s="1" t="s">
        <v>366</v>
      </c>
      <c r="B23" s="1">
        <v>0</v>
      </c>
      <c r="C23" s="57">
        <v>0</v>
      </c>
      <c r="D23" s="1">
        <v>0</v>
      </c>
      <c r="E23" s="57">
        <v>0</v>
      </c>
      <c r="F23" s="1">
        <v>2014</v>
      </c>
      <c r="G23" s="57">
        <v>1</v>
      </c>
      <c r="H23" s="1">
        <v>0</v>
      </c>
      <c r="I23" s="57">
        <v>0</v>
      </c>
      <c r="J23" s="1">
        <v>0</v>
      </c>
      <c r="K23" s="57">
        <v>0</v>
      </c>
      <c r="L23" s="1">
        <v>0</v>
      </c>
      <c r="M23" s="57">
        <v>0</v>
      </c>
      <c r="N23" s="1">
        <v>0</v>
      </c>
      <c r="O23" s="57">
        <v>0</v>
      </c>
      <c r="P23" s="1">
        <v>0</v>
      </c>
      <c r="Q23" s="57">
        <v>0</v>
      </c>
      <c r="R23" s="63">
        <v>0</v>
      </c>
      <c r="S23" s="57">
        <v>0</v>
      </c>
      <c r="T23" s="57">
        <v>0</v>
      </c>
      <c r="U23" s="57">
        <v>0</v>
      </c>
      <c r="V23" s="62">
        <f t="shared" si="0"/>
        <v>1</v>
      </c>
    </row>
    <row r="24" spans="1:22" ht="11.25" customHeight="1">
      <c r="A24" s="1" t="s">
        <v>367</v>
      </c>
      <c r="B24" s="1">
        <v>0</v>
      </c>
      <c r="C24" s="57">
        <v>0</v>
      </c>
      <c r="D24" s="1">
        <v>0</v>
      </c>
      <c r="E24" s="57">
        <v>0</v>
      </c>
      <c r="F24" s="1">
        <v>2016</v>
      </c>
      <c r="G24" s="57">
        <v>1</v>
      </c>
      <c r="H24" s="1">
        <v>0</v>
      </c>
      <c r="I24" s="57">
        <v>0</v>
      </c>
      <c r="J24" s="1">
        <v>0</v>
      </c>
      <c r="K24" s="57">
        <v>0</v>
      </c>
      <c r="L24" s="1">
        <v>0</v>
      </c>
      <c r="M24" s="57">
        <v>0</v>
      </c>
      <c r="N24" s="1">
        <v>0</v>
      </c>
      <c r="O24" s="57">
        <v>0</v>
      </c>
      <c r="P24" s="1">
        <v>0</v>
      </c>
      <c r="Q24" s="57">
        <v>0</v>
      </c>
      <c r="R24" s="63">
        <v>0</v>
      </c>
      <c r="S24" s="57">
        <v>0</v>
      </c>
      <c r="T24" s="57">
        <v>0</v>
      </c>
      <c r="U24" s="57">
        <v>0</v>
      </c>
      <c r="V24" s="62">
        <f t="shared" si="0"/>
        <v>1</v>
      </c>
    </row>
    <row r="25" spans="1:22" ht="11.25" customHeight="1">
      <c r="A25" s="1" t="s">
        <v>368</v>
      </c>
      <c r="B25" s="1">
        <v>0</v>
      </c>
      <c r="C25" s="57">
        <v>0</v>
      </c>
      <c r="D25" s="1">
        <v>0</v>
      </c>
      <c r="E25" s="57">
        <v>0</v>
      </c>
      <c r="F25" s="1">
        <v>0</v>
      </c>
      <c r="G25" s="57">
        <v>0</v>
      </c>
      <c r="H25" s="1">
        <v>2007</v>
      </c>
      <c r="I25" s="57">
        <v>1</v>
      </c>
      <c r="J25" s="1">
        <v>0</v>
      </c>
      <c r="K25" s="57">
        <v>0</v>
      </c>
      <c r="L25" s="1">
        <v>0</v>
      </c>
      <c r="M25" s="57">
        <v>0</v>
      </c>
      <c r="N25" s="1">
        <v>0</v>
      </c>
      <c r="O25" s="57">
        <v>0</v>
      </c>
      <c r="P25" s="1">
        <v>0</v>
      </c>
      <c r="Q25" s="57">
        <v>0</v>
      </c>
      <c r="R25" s="63">
        <v>0</v>
      </c>
      <c r="S25" s="57">
        <v>0</v>
      </c>
      <c r="T25" s="57">
        <v>0</v>
      </c>
      <c r="U25" s="57">
        <v>0</v>
      </c>
      <c r="V25" s="62">
        <f t="shared" si="0"/>
        <v>1</v>
      </c>
    </row>
    <row r="26" spans="1:22" ht="11.25" customHeight="1">
      <c r="A26" s="1" t="s">
        <v>390</v>
      </c>
      <c r="B26" s="1">
        <v>0</v>
      </c>
      <c r="C26" s="57">
        <v>0</v>
      </c>
      <c r="D26" s="1">
        <v>0</v>
      </c>
      <c r="E26" s="57">
        <v>0</v>
      </c>
      <c r="F26" s="1">
        <v>0</v>
      </c>
      <c r="G26" s="57">
        <v>0</v>
      </c>
      <c r="H26" s="1">
        <v>2009</v>
      </c>
      <c r="I26" s="57">
        <v>1</v>
      </c>
      <c r="J26" s="1">
        <v>0</v>
      </c>
      <c r="K26" s="57">
        <v>0</v>
      </c>
      <c r="L26" s="1">
        <v>0</v>
      </c>
      <c r="M26" s="57">
        <v>0</v>
      </c>
      <c r="N26" s="1">
        <v>0</v>
      </c>
      <c r="O26" s="57">
        <v>0</v>
      </c>
      <c r="P26" s="1">
        <v>0</v>
      </c>
      <c r="Q26" s="57">
        <v>0</v>
      </c>
      <c r="R26" s="63">
        <v>0</v>
      </c>
      <c r="S26" s="57">
        <v>0</v>
      </c>
      <c r="T26" s="57">
        <v>0</v>
      </c>
      <c r="U26" s="57">
        <v>0</v>
      </c>
      <c r="V26" s="62">
        <f t="shared" si="0"/>
        <v>1</v>
      </c>
    </row>
    <row r="27" spans="1:22" ht="11.25" customHeight="1">
      <c r="A27" s="1" t="s">
        <v>391</v>
      </c>
      <c r="B27" s="1">
        <v>0</v>
      </c>
      <c r="C27" s="57">
        <v>0</v>
      </c>
      <c r="D27" s="1">
        <v>0</v>
      </c>
      <c r="E27" s="57">
        <v>0</v>
      </c>
      <c r="F27" s="1">
        <v>0</v>
      </c>
      <c r="G27" s="57">
        <v>0</v>
      </c>
      <c r="H27" s="1">
        <v>2010</v>
      </c>
      <c r="I27" s="57">
        <v>1</v>
      </c>
      <c r="J27" s="1">
        <v>0</v>
      </c>
      <c r="K27" s="57">
        <v>0</v>
      </c>
      <c r="L27" s="1">
        <v>0</v>
      </c>
      <c r="M27" s="57">
        <v>0</v>
      </c>
      <c r="N27" s="1">
        <v>0</v>
      </c>
      <c r="O27" s="57">
        <v>0</v>
      </c>
      <c r="P27" s="1">
        <v>0</v>
      </c>
      <c r="Q27" s="57">
        <v>0</v>
      </c>
      <c r="R27" s="63">
        <v>0</v>
      </c>
      <c r="S27" s="57">
        <v>0</v>
      </c>
      <c r="T27" s="57">
        <v>0</v>
      </c>
      <c r="U27" s="57">
        <v>0</v>
      </c>
      <c r="V27" s="62">
        <f t="shared" si="0"/>
        <v>1</v>
      </c>
    </row>
    <row r="28" spans="1:22" ht="11.25" customHeight="1">
      <c r="A28" s="1" t="s">
        <v>392</v>
      </c>
      <c r="B28" s="1">
        <v>0</v>
      </c>
      <c r="C28" s="57">
        <v>0</v>
      </c>
      <c r="D28" s="1">
        <v>0</v>
      </c>
      <c r="E28" s="57">
        <v>0</v>
      </c>
      <c r="F28" s="1">
        <v>0</v>
      </c>
      <c r="G28" s="57">
        <v>0</v>
      </c>
      <c r="H28" s="1">
        <v>2011</v>
      </c>
      <c r="I28" s="57">
        <v>1</v>
      </c>
      <c r="J28" s="1">
        <v>0</v>
      </c>
      <c r="K28" s="57">
        <v>0</v>
      </c>
      <c r="L28" s="1">
        <v>0</v>
      </c>
      <c r="M28" s="57">
        <v>0</v>
      </c>
      <c r="N28" s="1">
        <v>0</v>
      </c>
      <c r="O28" s="57">
        <v>0</v>
      </c>
      <c r="P28" s="1">
        <v>0</v>
      </c>
      <c r="Q28" s="57">
        <v>0</v>
      </c>
      <c r="R28" s="63">
        <v>0</v>
      </c>
      <c r="S28" s="57">
        <v>0</v>
      </c>
      <c r="T28" s="57">
        <v>0</v>
      </c>
      <c r="U28" s="57">
        <v>0</v>
      </c>
      <c r="V28" s="62">
        <f t="shared" si="0"/>
        <v>1</v>
      </c>
    </row>
    <row r="29" spans="1:22" ht="11.25" customHeight="1">
      <c r="A29" s="1" t="s">
        <v>393</v>
      </c>
      <c r="B29" s="1">
        <v>0</v>
      </c>
      <c r="C29" s="57">
        <v>0</v>
      </c>
      <c r="D29" s="1">
        <v>0</v>
      </c>
      <c r="E29" s="57">
        <v>0</v>
      </c>
      <c r="F29" s="1">
        <v>0</v>
      </c>
      <c r="G29" s="57">
        <v>0</v>
      </c>
      <c r="H29" s="1">
        <v>2013</v>
      </c>
      <c r="I29" s="57">
        <v>1</v>
      </c>
      <c r="J29" s="1">
        <v>0</v>
      </c>
      <c r="K29" s="57">
        <v>0</v>
      </c>
      <c r="L29" s="1">
        <v>0</v>
      </c>
      <c r="M29" s="57">
        <v>0</v>
      </c>
      <c r="N29" s="1">
        <v>0</v>
      </c>
      <c r="O29" s="57">
        <v>0</v>
      </c>
      <c r="P29" s="1">
        <v>0</v>
      </c>
      <c r="Q29" s="57">
        <v>0</v>
      </c>
      <c r="R29" s="63">
        <v>0</v>
      </c>
      <c r="S29" s="57">
        <v>0</v>
      </c>
      <c r="T29" s="57">
        <v>0</v>
      </c>
      <c r="U29" s="57">
        <v>0</v>
      </c>
      <c r="V29" s="62">
        <f t="shared" si="0"/>
        <v>1</v>
      </c>
    </row>
    <row r="30" spans="1:22" ht="11.25" customHeight="1">
      <c r="A30" s="1" t="s">
        <v>394</v>
      </c>
      <c r="B30" s="1">
        <v>0</v>
      </c>
      <c r="C30" s="57">
        <v>0</v>
      </c>
      <c r="D30" s="1">
        <v>0</v>
      </c>
      <c r="E30" s="57">
        <v>0</v>
      </c>
      <c r="F30" s="1">
        <v>0</v>
      </c>
      <c r="G30" s="57">
        <v>0</v>
      </c>
      <c r="H30" s="1">
        <v>2014</v>
      </c>
      <c r="I30" s="57">
        <v>1</v>
      </c>
      <c r="J30" s="1">
        <v>0</v>
      </c>
      <c r="K30" s="57">
        <v>0</v>
      </c>
      <c r="L30" s="1">
        <v>0</v>
      </c>
      <c r="M30" s="57">
        <v>0</v>
      </c>
      <c r="N30" s="1">
        <v>0</v>
      </c>
      <c r="O30" s="57">
        <v>0</v>
      </c>
      <c r="P30" s="1">
        <v>0</v>
      </c>
      <c r="Q30" s="57">
        <v>0</v>
      </c>
      <c r="R30" s="63">
        <v>0</v>
      </c>
      <c r="S30" s="57">
        <v>0</v>
      </c>
      <c r="T30" s="57">
        <v>0</v>
      </c>
      <c r="U30" s="57">
        <v>0</v>
      </c>
      <c r="V30" s="62">
        <f t="shared" si="0"/>
        <v>1</v>
      </c>
    </row>
    <row r="31" spans="1:22" ht="11.25" customHeight="1">
      <c r="A31" s="1" t="s">
        <v>369</v>
      </c>
      <c r="B31" s="1">
        <v>0</v>
      </c>
      <c r="C31" s="57">
        <v>0</v>
      </c>
      <c r="D31" s="1">
        <v>0</v>
      </c>
      <c r="E31" s="57">
        <v>0</v>
      </c>
      <c r="F31" s="1">
        <v>0</v>
      </c>
      <c r="G31" s="57">
        <v>0</v>
      </c>
      <c r="H31" s="1">
        <v>0</v>
      </c>
      <c r="I31" s="57">
        <v>0</v>
      </c>
      <c r="J31" s="1">
        <v>2008</v>
      </c>
      <c r="K31" s="57">
        <v>1</v>
      </c>
      <c r="L31" s="1">
        <v>2009</v>
      </c>
      <c r="M31" s="57">
        <v>1</v>
      </c>
      <c r="N31" s="1">
        <v>0</v>
      </c>
      <c r="O31" s="57">
        <v>0</v>
      </c>
      <c r="P31" s="1">
        <v>0</v>
      </c>
      <c r="Q31" s="57">
        <v>0</v>
      </c>
      <c r="R31" s="63">
        <v>0</v>
      </c>
      <c r="S31" s="57">
        <v>0</v>
      </c>
      <c r="T31" s="57">
        <v>0</v>
      </c>
      <c r="U31" s="57">
        <v>0</v>
      </c>
      <c r="V31" s="62">
        <f t="shared" si="0"/>
        <v>2</v>
      </c>
    </row>
    <row r="32" spans="1:22" ht="11.25" customHeight="1">
      <c r="A32" s="1" t="s">
        <v>370</v>
      </c>
      <c r="B32" s="1">
        <v>0</v>
      </c>
      <c r="C32" s="57">
        <v>0</v>
      </c>
      <c r="D32" s="1">
        <v>0</v>
      </c>
      <c r="E32" s="57">
        <v>0</v>
      </c>
      <c r="F32" s="1">
        <v>0</v>
      </c>
      <c r="G32" s="57">
        <v>0</v>
      </c>
      <c r="H32" s="1">
        <v>0</v>
      </c>
      <c r="I32" s="57">
        <v>0</v>
      </c>
      <c r="J32" s="1">
        <v>2010</v>
      </c>
      <c r="K32" s="57">
        <v>1</v>
      </c>
      <c r="L32" s="1">
        <v>0</v>
      </c>
      <c r="M32" s="57">
        <v>0</v>
      </c>
      <c r="N32" s="1">
        <v>0</v>
      </c>
      <c r="O32" s="57">
        <v>0</v>
      </c>
      <c r="P32" s="1">
        <v>0</v>
      </c>
      <c r="Q32" s="57">
        <v>0</v>
      </c>
      <c r="R32" s="63">
        <v>0</v>
      </c>
      <c r="S32" s="57">
        <v>0</v>
      </c>
      <c r="T32" s="57">
        <v>0</v>
      </c>
      <c r="U32" s="57">
        <v>0</v>
      </c>
      <c r="V32" s="62">
        <f t="shared" si="0"/>
        <v>1</v>
      </c>
    </row>
    <row r="33" spans="1:22" ht="11.25" customHeight="1">
      <c r="A33" s="1" t="s">
        <v>371</v>
      </c>
      <c r="B33" s="1">
        <v>0</v>
      </c>
      <c r="C33" s="57">
        <v>0</v>
      </c>
      <c r="D33" s="1">
        <v>0</v>
      </c>
      <c r="E33" s="57">
        <v>0</v>
      </c>
      <c r="F33" s="1">
        <v>0</v>
      </c>
      <c r="G33" s="57">
        <v>0</v>
      </c>
      <c r="H33" s="1">
        <v>0</v>
      </c>
      <c r="I33" s="57">
        <v>0</v>
      </c>
      <c r="J33" s="1">
        <v>2011</v>
      </c>
      <c r="K33" s="57">
        <v>1</v>
      </c>
      <c r="L33" s="1">
        <v>0</v>
      </c>
      <c r="M33" s="57">
        <v>0</v>
      </c>
      <c r="N33" s="1">
        <v>0</v>
      </c>
      <c r="O33" s="57">
        <v>0</v>
      </c>
      <c r="P33" s="1">
        <v>0</v>
      </c>
      <c r="Q33" s="57">
        <v>0</v>
      </c>
      <c r="R33" s="63">
        <v>0</v>
      </c>
      <c r="S33" s="57">
        <v>0</v>
      </c>
      <c r="T33" s="57">
        <v>0</v>
      </c>
      <c r="U33" s="57">
        <v>0</v>
      </c>
      <c r="V33" s="62">
        <f t="shared" si="0"/>
        <v>1</v>
      </c>
    </row>
    <row r="34" spans="1:22" ht="11.25" customHeight="1">
      <c r="A34" s="7" t="s">
        <v>372</v>
      </c>
      <c r="B34" s="1">
        <v>0</v>
      </c>
      <c r="C34" s="57">
        <v>0</v>
      </c>
      <c r="D34" s="1">
        <v>0</v>
      </c>
      <c r="E34" s="57">
        <v>0</v>
      </c>
      <c r="F34" s="1">
        <v>0</v>
      </c>
      <c r="G34" s="57">
        <v>0</v>
      </c>
      <c r="H34" s="1">
        <v>0</v>
      </c>
      <c r="I34" s="57">
        <v>0</v>
      </c>
      <c r="J34" s="1" t="s">
        <v>373</v>
      </c>
      <c r="K34" s="57">
        <v>2</v>
      </c>
      <c r="L34" s="1">
        <v>0</v>
      </c>
      <c r="M34" s="57">
        <v>0</v>
      </c>
      <c r="N34" s="1">
        <v>0</v>
      </c>
      <c r="O34" s="57">
        <v>0</v>
      </c>
      <c r="P34" s="1">
        <v>0</v>
      </c>
      <c r="Q34" s="57">
        <v>0</v>
      </c>
      <c r="R34" s="63">
        <v>0</v>
      </c>
      <c r="S34" s="57">
        <v>0</v>
      </c>
      <c r="T34" s="57">
        <v>0</v>
      </c>
      <c r="U34" s="57">
        <v>0</v>
      </c>
      <c r="V34" s="62">
        <f t="shared" si="0"/>
        <v>2</v>
      </c>
    </row>
    <row r="35" spans="1:22" ht="11.25" customHeight="1">
      <c r="A35" s="1" t="s">
        <v>395</v>
      </c>
      <c r="B35" s="1">
        <v>0</v>
      </c>
      <c r="C35" s="57">
        <v>0</v>
      </c>
      <c r="D35" s="1">
        <v>0</v>
      </c>
      <c r="E35" s="57">
        <v>0</v>
      </c>
      <c r="F35" s="1">
        <v>0</v>
      </c>
      <c r="G35" s="57">
        <v>0</v>
      </c>
      <c r="H35" s="1">
        <v>0</v>
      </c>
      <c r="I35" s="57">
        <v>0</v>
      </c>
      <c r="J35" s="1">
        <v>2016</v>
      </c>
      <c r="K35" s="57">
        <v>1</v>
      </c>
      <c r="L35" s="1">
        <v>0</v>
      </c>
      <c r="M35" s="57">
        <v>0</v>
      </c>
      <c r="N35" s="1">
        <v>0</v>
      </c>
      <c r="O35" s="57">
        <v>0</v>
      </c>
      <c r="P35" s="1">
        <v>0</v>
      </c>
      <c r="Q35" s="57">
        <v>0</v>
      </c>
      <c r="R35" s="63">
        <v>0</v>
      </c>
      <c r="S35" s="57">
        <v>0</v>
      </c>
      <c r="T35" s="57">
        <v>0</v>
      </c>
      <c r="U35" s="57">
        <v>0</v>
      </c>
      <c r="V35" s="62">
        <f t="shared" si="0"/>
        <v>1</v>
      </c>
    </row>
    <row r="36" spans="1:22" ht="11.25" customHeight="1">
      <c r="A36" s="1" t="s">
        <v>396</v>
      </c>
      <c r="B36" s="1">
        <v>0</v>
      </c>
      <c r="C36" s="57">
        <v>0</v>
      </c>
      <c r="D36" s="1">
        <v>0</v>
      </c>
      <c r="E36" s="57">
        <v>0</v>
      </c>
      <c r="F36" s="1">
        <v>0</v>
      </c>
      <c r="G36" s="57">
        <v>0</v>
      </c>
      <c r="H36" s="1">
        <v>0</v>
      </c>
      <c r="I36" s="57">
        <v>0</v>
      </c>
      <c r="J36" s="1">
        <v>0</v>
      </c>
      <c r="K36" s="57">
        <v>0</v>
      </c>
      <c r="L36" s="1">
        <v>2008</v>
      </c>
      <c r="M36" s="57">
        <v>1</v>
      </c>
      <c r="N36" s="1">
        <v>0</v>
      </c>
      <c r="O36" s="57">
        <v>0</v>
      </c>
      <c r="P36" s="1">
        <v>0</v>
      </c>
      <c r="Q36" s="57">
        <v>0</v>
      </c>
      <c r="R36" s="63">
        <v>0</v>
      </c>
      <c r="S36" s="57">
        <v>0</v>
      </c>
      <c r="T36" s="57">
        <v>0</v>
      </c>
      <c r="U36" s="57">
        <v>0</v>
      </c>
      <c r="V36" s="62">
        <f t="shared" si="0"/>
        <v>1</v>
      </c>
    </row>
    <row r="37" spans="1:22" ht="11.25" customHeight="1">
      <c r="A37" s="1" t="s">
        <v>419</v>
      </c>
      <c r="B37" s="1">
        <v>0</v>
      </c>
      <c r="C37" s="57">
        <v>0</v>
      </c>
      <c r="D37" s="1">
        <v>0</v>
      </c>
      <c r="E37" s="57">
        <v>0</v>
      </c>
      <c r="F37" s="1">
        <v>0</v>
      </c>
      <c r="G37" s="57">
        <v>0</v>
      </c>
      <c r="H37" s="1">
        <v>0</v>
      </c>
      <c r="I37" s="57">
        <v>0</v>
      </c>
      <c r="J37" s="1">
        <v>0</v>
      </c>
      <c r="K37" s="57">
        <v>0</v>
      </c>
      <c r="L37" s="1">
        <v>2010</v>
      </c>
      <c r="M37" s="57">
        <v>1</v>
      </c>
      <c r="N37" s="1">
        <v>0</v>
      </c>
      <c r="O37" s="57">
        <v>0</v>
      </c>
      <c r="P37" s="1">
        <v>0</v>
      </c>
      <c r="Q37" s="57">
        <v>0</v>
      </c>
      <c r="R37" s="63">
        <v>0</v>
      </c>
      <c r="S37" s="57">
        <v>0</v>
      </c>
      <c r="T37" s="57">
        <v>0</v>
      </c>
      <c r="U37" s="57">
        <v>0</v>
      </c>
      <c r="V37" s="62">
        <f t="shared" si="0"/>
        <v>1</v>
      </c>
    </row>
    <row r="38" spans="1:22" ht="11.25" customHeight="1">
      <c r="A38" s="1" t="s">
        <v>418</v>
      </c>
      <c r="B38" s="1">
        <v>0</v>
      </c>
      <c r="C38" s="57">
        <v>0</v>
      </c>
      <c r="D38" s="1">
        <v>0</v>
      </c>
      <c r="E38" s="57">
        <v>0</v>
      </c>
      <c r="F38" s="1">
        <v>0</v>
      </c>
      <c r="G38" s="57">
        <v>0</v>
      </c>
      <c r="H38" s="1">
        <v>0</v>
      </c>
      <c r="I38" s="57">
        <v>0</v>
      </c>
      <c r="J38" s="1">
        <v>0</v>
      </c>
      <c r="K38" s="57">
        <v>0</v>
      </c>
      <c r="L38" s="1">
        <v>2011</v>
      </c>
      <c r="M38" s="57">
        <v>1</v>
      </c>
      <c r="N38" s="1">
        <v>0</v>
      </c>
      <c r="O38" s="57">
        <v>0</v>
      </c>
      <c r="P38" s="1">
        <v>0</v>
      </c>
      <c r="Q38" s="57">
        <v>0</v>
      </c>
      <c r="R38" s="63">
        <v>0</v>
      </c>
      <c r="S38" s="57">
        <v>0</v>
      </c>
      <c r="T38" s="63">
        <v>2009</v>
      </c>
      <c r="U38" s="57">
        <v>1</v>
      </c>
      <c r="V38" s="62">
        <f t="shared" si="0"/>
        <v>2</v>
      </c>
    </row>
    <row r="39" spans="1:22" ht="11.25" customHeight="1">
      <c r="A39" s="1" t="s">
        <v>411</v>
      </c>
      <c r="B39" s="1">
        <v>0</v>
      </c>
      <c r="C39" s="57">
        <v>0</v>
      </c>
      <c r="D39" s="1">
        <v>0</v>
      </c>
      <c r="E39" s="57">
        <v>0</v>
      </c>
      <c r="F39" s="1">
        <v>0</v>
      </c>
      <c r="G39" s="57">
        <v>0</v>
      </c>
      <c r="H39" s="1">
        <v>0</v>
      </c>
      <c r="I39" s="57">
        <v>0</v>
      </c>
      <c r="J39" s="1">
        <v>0</v>
      </c>
      <c r="K39" s="57">
        <v>0</v>
      </c>
      <c r="L39" s="1" t="s">
        <v>374</v>
      </c>
      <c r="M39" s="57">
        <v>3</v>
      </c>
      <c r="N39" s="1">
        <v>0</v>
      </c>
      <c r="O39" s="57">
        <v>0</v>
      </c>
      <c r="P39" s="1">
        <v>0</v>
      </c>
      <c r="Q39" s="57">
        <v>0</v>
      </c>
      <c r="R39" s="63">
        <v>0</v>
      </c>
      <c r="S39" s="57">
        <v>0</v>
      </c>
      <c r="T39" s="57">
        <v>0</v>
      </c>
      <c r="U39" s="57">
        <v>0</v>
      </c>
      <c r="V39" s="62">
        <f>SUM(C39,E39,G39,I39,K39,M39,O39,Q39,S39,U39)</f>
        <v>3</v>
      </c>
    </row>
    <row r="40" spans="1:22" ht="11.25" customHeight="1">
      <c r="A40" s="1" t="s">
        <v>412</v>
      </c>
      <c r="B40" s="1">
        <v>0</v>
      </c>
      <c r="C40" s="57">
        <v>0</v>
      </c>
      <c r="D40" s="1">
        <v>0</v>
      </c>
      <c r="E40" s="57">
        <v>0</v>
      </c>
      <c r="F40" s="1">
        <v>0</v>
      </c>
      <c r="G40" s="57">
        <v>0</v>
      </c>
      <c r="H40" s="1">
        <v>0</v>
      </c>
      <c r="I40" s="57">
        <v>0</v>
      </c>
      <c r="J40" s="1">
        <v>0</v>
      </c>
      <c r="K40" s="57">
        <v>0</v>
      </c>
      <c r="L40" s="1">
        <v>2015</v>
      </c>
      <c r="M40" s="57">
        <v>1</v>
      </c>
      <c r="N40" s="1">
        <v>0</v>
      </c>
      <c r="O40" s="57">
        <v>0</v>
      </c>
      <c r="P40" s="1">
        <v>0</v>
      </c>
      <c r="Q40" s="57">
        <v>0</v>
      </c>
      <c r="R40" s="63">
        <v>0</v>
      </c>
      <c r="S40" s="57">
        <v>0</v>
      </c>
      <c r="T40" s="57">
        <v>0</v>
      </c>
      <c r="U40" s="57">
        <v>0</v>
      </c>
      <c r="V40" s="62">
        <f t="shared" si="0"/>
        <v>1</v>
      </c>
    </row>
    <row r="41" spans="1:22" ht="11.25" customHeight="1">
      <c r="A41" s="1" t="s">
        <v>413</v>
      </c>
      <c r="B41" s="1">
        <v>0</v>
      </c>
      <c r="C41" s="57">
        <v>0</v>
      </c>
      <c r="D41" s="1">
        <v>0</v>
      </c>
      <c r="E41" s="57">
        <v>0</v>
      </c>
      <c r="F41" s="1">
        <v>0</v>
      </c>
      <c r="G41" s="57">
        <v>0</v>
      </c>
      <c r="H41" s="1">
        <v>0</v>
      </c>
      <c r="I41" s="57">
        <v>0</v>
      </c>
      <c r="J41" s="1">
        <v>0</v>
      </c>
      <c r="K41" s="57">
        <v>0</v>
      </c>
      <c r="L41" s="1">
        <v>2016</v>
      </c>
      <c r="M41" s="57">
        <v>1</v>
      </c>
      <c r="N41" s="1">
        <v>0</v>
      </c>
      <c r="O41" s="57">
        <v>0</v>
      </c>
      <c r="P41" s="1">
        <v>0</v>
      </c>
      <c r="Q41" s="57">
        <v>0</v>
      </c>
      <c r="R41" s="63">
        <v>0</v>
      </c>
      <c r="S41" s="57">
        <v>0</v>
      </c>
      <c r="T41" s="57">
        <v>0</v>
      </c>
      <c r="U41" s="57">
        <v>0</v>
      </c>
      <c r="V41" s="62">
        <f t="shared" si="0"/>
        <v>1</v>
      </c>
    </row>
    <row r="42" spans="1:22" ht="11.25" customHeight="1">
      <c r="A42" s="1" t="s">
        <v>414</v>
      </c>
      <c r="B42" s="1">
        <v>0</v>
      </c>
      <c r="C42" s="57">
        <v>0</v>
      </c>
      <c r="D42" s="1">
        <v>0</v>
      </c>
      <c r="E42" s="57">
        <v>0</v>
      </c>
      <c r="F42" s="1">
        <v>0</v>
      </c>
      <c r="G42" s="57">
        <v>0</v>
      </c>
      <c r="H42" s="1">
        <v>0</v>
      </c>
      <c r="I42" s="57">
        <v>0</v>
      </c>
      <c r="J42" s="1">
        <v>0</v>
      </c>
      <c r="K42" s="57">
        <v>0</v>
      </c>
      <c r="L42" s="1">
        <v>0</v>
      </c>
      <c r="M42" s="57">
        <v>0</v>
      </c>
      <c r="N42" s="1">
        <v>2007</v>
      </c>
      <c r="O42" s="57">
        <v>1</v>
      </c>
      <c r="P42" s="1">
        <v>0</v>
      </c>
      <c r="Q42" s="57">
        <v>0</v>
      </c>
      <c r="R42" s="63">
        <v>0</v>
      </c>
      <c r="S42" s="57">
        <v>0</v>
      </c>
      <c r="T42" s="57">
        <v>0</v>
      </c>
      <c r="U42" s="57">
        <v>0</v>
      </c>
      <c r="V42" s="62">
        <f t="shared" si="0"/>
        <v>1</v>
      </c>
    </row>
    <row r="43" spans="1:22" ht="11.25" customHeight="1">
      <c r="A43" s="1" t="s">
        <v>416</v>
      </c>
      <c r="B43" s="1">
        <v>0</v>
      </c>
      <c r="C43" s="57">
        <v>0</v>
      </c>
      <c r="D43" s="1">
        <v>0</v>
      </c>
      <c r="E43" s="57">
        <v>0</v>
      </c>
      <c r="F43" s="1">
        <v>0</v>
      </c>
      <c r="G43" s="57">
        <v>0</v>
      </c>
      <c r="H43" s="1">
        <v>0</v>
      </c>
      <c r="I43" s="57">
        <v>0</v>
      </c>
      <c r="J43" s="1">
        <v>0</v>
      </c>
      <c r="K43" s="57">
        <v>0</v>
      </c>
      <c r="L43" s="1">
        <v>0</v>
      </c>
      <c r="M43" s="57">
        <v>0</v>
      </c>
      <c r="N43" s="1">
        <v>2010</v>
      </c>
      <c r="O43" s="57">
        <v>1</v>
      </c>
      <c r="P43" s="1">
        <v>0</v>
      </c>
      <c r="Q43" s="57">
        <v>0</v>
      </c>
      <c r="R43" s="63">
        <v>0</v>
      </c>
      <c r="S43" s="57">
        <v>0</v>
      </c>
      <c r="T43" s="57">
        <v>0</v>
      </c>
      <c r="U43" s="57">
        <v>0</v>
      </c>
      <c r="V43" s="62">
        <f t="shared" si="0"/>
        <v>1</v>
      </c>
    </row>
    <row r="44" spans="1:22" ht="11.25" customHeight="1">
      <c r="A44" s="7" t="s">
        <v>417</v>
      </c>
      <c r="B44" s="1">
        <v>0</v>
      </c>
      <c r="C44" s="57">
        <v>0</v>
      </c>
      <c r="D44" s="1">
        <v>0</v>
      </c>
      <c r="E44" s="57">
        <v>0</v>
      </c>
      <c r="F44" s="1">
        <v>0</v>
      </c>
      <c r="G44" s="57">
        <v>0</v>
      </c>
      <c r="H44" s="1">
        <v>0</v>
      </c>
      <c r="I44" s="57">
        <v>0</v>
      </c>
      <c r="J44" s="1">
        <v>0</v>
      </c>
      <c r="K44" s="57">
        <v>0</v>
      </c>
      <c r="L44" s="1">
        <v>0</v>
      </c>
      <c r="M44" s="57">
        <v>0</v>
      </c>
      <c r="N44" s="1" t="s">
        <v>375</v>
      </c>
      <c r="O44" s="57">
        <v>3</v>
      </c>
      <c r="P44" s="1">
        <v>2015</v>
      </c>
      <c r="Q44" s="57">
        <v>1</v>
      </c>
      <c r="R44" s="63">
        <v>0</v>
      </c>
      <c r="S44" s="57">
        <v>0</v>
      </c>
      <c r="T44" s="57">
        <v>0</v>
      </c>
      <c r="U44" s="57">
        <v>0</v>
      </c>
      <c r="V44" s="62">
        <f t="shared" si="0"/>
        <v>4</v>
      </c>
    </row>
    <row r="45" spans="1:22" ht="11.25" customHeight="1">
      <c r="A45" s="1" t="s">
        <v>415</v>
      </c>
      <c r="B45" s="1">
        <v>0</v>
      </c>
      <c r="C45" s="57">
        <v>0</v>
      </c>
      <c r="D45" s="1">
        <v>0</v>
      </c>
      <c r="E45" s="57">
        <v>0</v>
      </c>
      <c r="F45" s="1">
        <v>0</v>
      </c>
      <c r="G45" s="57">
        <v>0</v>
      </c>
      <c r="H45" s="1">
        <v>0</v>
      </c>
      <c r="I45" s="57">
        <v>0</v>
      </c>
      <c r="J45" s="1">
        <v>0</v>
      </c>
      <c r="K45" s="57">
        <v>0</v>
      </c>
      <c r="L45" s="1">
        <v>0</v>
      </c>
      <c r="M45" s="57">
        <v>0</v>
      </c>
      <c r="N45" s="1">
        <v>2014</v>
      </c>
      <c r="O45" s="57">
        <v>1</v>
      </c>
      <c r="P45" s="1">
        <v>0</v>
      </c>
      <c r="Q45" s="57">
        <v>0</v>
      </c>
      <c r="R45" s="63">
        <v>0</v>
      </c>
      <c r="S45" s="57">
        <v>0</v>
      </c>
      <c r="T45" s="57">
        <v>0</v>
      </c>
      <c r="U45" s="57">
        <v>0</v>
      </c>
      <c r="V45" s="62">
        <f t="shared" si="0"/>
        <v>1</v>
      </c>
    </row>
    <row r="46" spans="1:22" ht="11.25" customHeight="1">
      <c r="A46" s="1" t="s">
        <v>376</v>
      </c>
      <c r="B46" s="1">
        <v>0</v>
      </c>
      <c r="C46" s="57">
        <v>0</v>
      </c>
      <c r="D46" s="1">
        <v>0</v>
      </c>
      <c r="E46" s="57">
        <v>0</v>
      </c>
      <c r="F46" s="1">
        <v>0</v>
      </c>
      <c r="G46" s="57">
        <v>0</v>
      </c>
      <c r="H46" s="1">
        <v>0</v>
      </c>
      <c r="I46" s="57">
        <v>0</v>
      </c>
      <c r="J46" s="1">
        <v>0</v>
      </c>
      <c r="K46" s="57">
        <v>0</v>
      </c>
      <c r="L46" s="1">
        <v>0</v>
      </c>
      <c r="M46" s="57">
        <v>0</v>
      </c>
      <c r="N46" s="1">
        <v>0</v>
      </c>
      <c r="O46" s="57">
        <v>0</v>
      </c>
      <c r="P46" s="1">
        <v>2007</v>
      </c>
      <c r="Q46" s="57">
        <v>1</v>
      </c>
      <c r="R46" s="63">
        <v>0</v>
      </c>
      <c r="S46" s="57">
        <v>0</v>
      </c>
      <c r="T46" s="57">
        <v>0</v>
      </c>
      <c r="U46" s="57">
        <v>0</v>
      </c>
      <c r="V46" s="62">
        <f t="shared" si="0"/>
        <v>1</v>
      </c>
    </row>
    <row r="47" spans="1:22" ht="11.25" customHeight="1">
      <c r="A47" s="1" t="s">
        <v>377</v>
      </c>
      <c r="B47" s="1">
        <v>0</v>
      </c>
      <c r="C47" s="57">
        <v>0</v>
      </c>
      <c r="D47" s="1">
        <v>0</v>
      </c>
      <c r="E47" s="57">
        <v>0</v>
      </c>
      <c r="F47" s="1">
        <v>0</v>
      </c>
      <c r="G47" s="57">
        <v>0</v>
      </c>
      <c r="H47" s="1">
        <v>0</v>
      </c>
      <c r="I47" s="57">
        <v>0</v>
      </c>
      <c r="J47" s="1">
        <v>0</v>
      </c>
      <c r="K47" s="57">
        <v>0</v>
      </c>
      <c r="L47" s="1">
        <v>0</v>
      </c>
      <c r="M47" s="57">
        <v>0</v>
      </c>
      <c r="N47" s="1">
        <v>0</v>
      </c>
      <c r="O47" s="57">
        <v>0</v>
      </c>
      <c r="P47" s="1">
        <v>2008</v>
      </c>
      <c r="Q47" s="57">
        <v>1</v>
      </c>
      <c r="R47" s="63">
        <v>0</v>
      </c>
      <c r="S47" s="57">
        <v>0</v>
      </c>
      <c r="T47" s="57">
        <v>0</v>
      </c>
      <c r="U47" s="57">
        <v>0</v>
      </c>
      <c r="V47" s="62">
        <f t="shared" si="0"/>
        <v>1</v>
      </c>
    </row>
    <row r="48" spans="1:22" ht="11.25" customHeight="1">
      <c r="A48" s="1" t="s">
        <v>378</v>
      </c>
      <c r="B48" s="1">
        <v>0</v>
      </c>
      <c r="C48" s="57">
        <v>0</v>
      </c>
      <c r="D48" s="1">
        <v>0</v>
      </c>
      <c r="E48" s="57">
        <v>0</v>
      </c>
      <c r="F48" s="1">
        <v>0</v>
      </c>
      <c r="G48" s="57">
        <v>0</v>
      </c>
      <c r="H48" s="1">
        <v>0</v>
      </c>
      <c r="I48" s="57">
        <v>0</v>
      </c>
      <c r="J48" s="1">
        <v>0</v>
      </c>
      <c r="K48" s="57">
        <v>0</v>
      </c>
      <c r="L48" s="1">
        <v>0</v>
      </c>
      <c r="M48" s="57">
        <v>0</v>
      </c>
      <c r="N48" s="1">
        <v>0</v>
      </c>
      <c r="O48" s="57">
        <v>0</v>
      </c>
      <c r="P48" s="1">
        <v>2009</v>
      </c>
      <c r="Q48" s="57">
        <v>1</v>
      </c>
      <c r="R48" s="63">
        <v>0</v>
      </c>
      <c r="S48" s="57">
        <v>0</v>
      </c>
      <c r="T48" s="57">
        <v>0</v>
      </c>
      <c r="U48" s="57">
        <v>0</v>
      </c>
      <c r="V48" s="62">
        <f t="shared" si="0"/>
        <v>1</v>
      </c>
    </row>
    <row r="49" spans="1:22" ht="11.25" customHeight="1">
      <c r="A49" s="1" t="s">
        <v>379</v>
      </c>
      <c r="B49" s="1">
        <v>0</v>
      </c>
      <c r="C49" s="57">
        <v>0</v>
      </c>
      <c r="D49" s="1">
        <v>0</v>
      </c>
      <c r="E49" s="57">
        <v>0</v>
      </c>
      <c r="F49" s="1">
        <v>0</v>
      </c>
      <c r="G49" s="57">
        <v>0</v>
      </c>
      <c r="H49" s="1">
        <v>0</v>
      </c>
      <c r="I49" s="57">
        <v>0</v>
      </c>
      <c r="J49" s="1">
        <v>0</v>
      </c>
      <c r="K49" s="57">
        <v>0</v>
      </c>
      <c r="L49" s="1">
        <v>0</v>
      </c>
      <c r="M49" s="57">
        <v>0</v>
      </c>
      <c r="N49" s="1">
        <v>0</v>
      </c>
      <c r="O49" s="57">
        <v>0</v>
      </c>
      <c r="P49" s="1">
        <v>2010</v>
      </c>
      <c r="Q49" s="57">
        <v>1</v>
      </c>
      <c r="R49" s="63">
        <v>0</v>
      </c>
      <c r="S49" s="57">
        <v>0</v>
      </c>
      <c r="T49" s="57">
        <v>0</v>
      </c>
      <c r="U49" s="57">
        <v>0</v>
      </c>
      <c r="V49" s="62">
        <f t="shared" si="0"/>
        <v>1</v>
      </c>
    </row>
    <row r="50" spans="1:22" ht="11.25" customHeight="1">
      <c r="A50" s="1" t="s">
        <v>380</v>
      </c>
      <c r="B50" s="1">
        <v>0</v>
      </c>
      <c r="C50" s="57">
        <v>0</v>
      </c>
      <c r="D50" s="1">
        <v>0</v>
      </c>
      <c r="E50" s="57">
        <v>0</v>
      </c>
      <c r="F50" s="1">
        <v>0</v>
      </c>
      <c r="G50" s="57">
        <v>0</v>
      </c>
      <c r="H50" s="1">
        <v>0</v>
      </c>
      <c r="I50" s="57">
        <v>0</v>
      </c>
      <c r="J50" s="1">
        <v>0</v>
      </c>
      <c r="K50" s="57">
        <v>0</v>
      </c>
      <c r="L50" s="1">
        <v>0</v>
      </c>
      <c r="M50" s="57">
        <v>0</v>
      </c>
      <c r="N50" s="1">
        <v>0</v>
      </c>
      <c r="O50" s="57">
        <v>0</v>
      </c>
      <c r="P50" s="1">
        <v>2011</v>
      </c>
      <c r="Q50" s="57">
        <v>1</v>
      </c>
      <c r="R50" s="63">
        <v>0</v>
      </c>
      <c r="S50" s="57">
        <v>0</v>
      </c>
      <c r="T50" s="57">
        <v>0</v>
      </c>
      <c r="U50" s="57">
        <v>0</v>
      </c>
      <c r="V50" s="62">
        <f t="shared" si="0"/>
        <v>1</v>
      </c>
    </row>
    <row r="51" spans="1:22" ht="11.25">
      <c r="A51" s="1" t="s">
        <v>381</v>
      </c>
      <c r="B51" s="1">
        <v>0</v>
      </c>
      <c r="C51" s="57">
        <v>0</v>
      </c>
      <c r="D51" s="1">
        <v>0</v>
      </c>
      <c r="E51" s="57">
        <v>0</v>
      </c>
      <c r="F51" s="1">
        <v>0</v>
      </c>
      <c r="G51" s="57">
        <v>0</v>
      </c>
      <c r="H51" s="1">
        <v>0</v>
      </c>
      <c r="I51" s="57">
        <v>0</v>
      </c>
      <c r="J51" s="1">
        <v>0</v>
      </c>
      <c r="K51" s="57">
        <v>0</v>
      </c>
      <c r="L51" s="1">
        <v>0</v>
      </c>
      <c r="M51" s="57">
        <v>0</v>
      </c>
      <c r="N51" s="1">
        <v>0</v>
      </c>
      <c r="O51" s="57">
        <v>0</v>
      </c>
      <c r="P51" s="1">
        <v>0</v>
      </c>
      <c r="Q51" s="57">
        <v>0</v>
      </c>
      <c r="R51" s="63">
        <v>0</v>
      </c>
      <c r="S51" s="57">
        <v>0</v>
      </c>
      <c r="T51" s="63">
        <v>2011</v>
      </c>
      <c r="U51" s="57">
        <v>1</v>
      </c>
      <c r="V51" s="62">
        <f t="shared" si="0"/>
        <v>1</v>
      </c>
    </row>
    <row r="52" spans="1:22" ht="11.25">
      <c r="A52" s="1" t="s">
        <v>382</v>
      </c>
      <c r="B52" s="1">
        <v>0</v>
      </c>
      <c r="C52" s="57">
        <v>0</v>
      </c>
      <c r="D52" s="1">
        <v>0</v>
      </c>
      <c r="E52" s="57">
        <v>0</v>
      </c>
      <c r="F52" s="1">
        <v>0</v>
      </c>
      <c r="G52" s="57">
        <v>0</v>
      </c>
      <c r="H52" s="1">
        <v>0</v>
      </c>
      <c r="I52" s="57">
        <v>0</v>
      </c>
      <c r="J52" s="1">
        <v>0</v>
      </c>
      <c r="K52" s="57">
        <v>0</v>
      </c>
      <c r="L52" s="1">
        <v>0</v>
      </c>
      <c r="M52" s="57">
        <v>0</v>
      </c>
      <c r="N52" s="1">
        <v>0</v>
      </c>
      <c r="O52" s="57">
        <v>0</v>
      </c>
      <c r="P52" s="1">
        <v>0</v>
      </c>
      <c r="Q52" s="57">
        <v>0</v>
      </c>
      <c r="R52" s="63">
        <v>0</v>
      </c>
      <c r="S52" s="57">
        <v>0</v>
      </c>
      <c r="T52" s="63">
        <v>2012</v>
      </c>
      <c r="U52" s="57">
        <v>1</v>
      </c>
      <c r="V52" s="62">
        <f t="shared" si="0"/>
        <v>1</v>
      </c>
    </row>
    <row r="53" spans="1:22" ht="11.25">
      <c r="A53" s="1" t="s">
        <v>383</v>
      </c>
      <c r="B53" s="1">
        <v>0</v>
      </c>
      <c r="C53" s="57">
        <v>0</v>
      </c>
      <c r="D53" s="1">
        <v>0</v>
      </c>
      <c r="E53" s="57">
        <v>0</v>
      </c>
      <c r="F53" s="1">
        <v>0</v>
      </c>
      <c r="G53" s="57">
        <v>0</v>
      </c>
      <c r="H53" s="1">
        <v>0</v>
      </c>
      <c r="I53" s="57">
        <v>0</v>
      </c>
      <c r="J53" s="1">
        <v>0</v>
      </c>
      <c r="K53" s="57">
        <v>0</v>
      </c>
      <c r="L53" s="1">
        <v>0</v>
      </c>
      <c r="M53" s="57">
        <v>0</v>
      </c>
      <c r="N53" s="1">
        <v>0</v>
      </c>
      <c r="O53" s="57">
        <v>0</v>
      </c>
      <c r="P53" s="1">
        <v>0</v>
      </c>
      <c r="Q53" s="57">
        <v>0</v>
      </c>
      <c r="R53" s="63">
        <v>0</v>
      </c>
      <c r="S53" s="57">
        <v>0</v>
      </c>
      <c r="T53" s="63">
        <v>2013</v>
      </c>
      <c r="U53" s="57">
        <v>1</v>
      </c>
      <c r="V53" s="62">
        <f t="shared" si="0"/>
        <v>1</v>
      </c>
    </row>
    <row r="54" spans="1:22" ht="11.25">
      <c r="A54" s="1" t="s">
        <v>384</v>
      </c>
      <c r="B54" s="1">
        <v>0</v>
      </c>
      <c r="C54" s="57">
        <v>0</v>
      </c>
      <c r="D54" s="1">
        <v>0</v>
      </c>
      <c r="E54" s="57">
        <v>0</v>
      </c>
      <c r="F54" s="1">
        <v>0</v>
      </c>
      <c r="G54" s="57">
        <v>0</v>
      </c>
      <c r="H54" s="1">
        <v>0</v>
      </c>
      <c r="I54" s="57">
        <v>0</v>
      </c>
      <c r="J54" s="1">
        <v>0</v>
      </c>
      <c r="K54" s="57">
        <v>0</v>
      </c>
      <c r="L54" s="1">
        <v>0</v>
      </c>
      <c r="M54" s="57">
        <v>0</v>
      </c>
      <c r="N54" s="1">
        <v>0</v>
      </c>
      <c r="O54" s="57">
        <v>0</v>
      </c>
      <c r="P54" s="1">
        <v>0</v>
      </c>
      <c r="Q54" s="57">
        <v>0</v>
      </c>
      <c r="R54" s="63">
        <v>0</v>
      </c>
      <c r="S54" s="57">
        <v>0</v>
      </c>
      <c r="T54" s="63">
        <v>2014</v>
      </c>
      <c r="U54" s="57">
        <v>1</v>
      </c>
      <c r="V54" s="62">
        <f t="shared" si="0"/>
        <v>1</v>
      </c>
    </row>
    <row r="55" spans="1:22" ht="11.25">
      <c r="A55" s="1" t="s">
        <v>385</v>
      </c>
      <c r="B55" s="1">
        <v>0</v>
      </c>
      <c r="C55" s="57">
        <v>0</v>
      </c>
      <c r="D55" s="1">
        <v>0</v>
      </c>
      <c r="E55" s="57">
        <v>0</v>
      </c>
      <c r="F55" s="1">
        <v>0</v>
      </c>
      <c r="G55" s="57">
        <v>0</v>
      </c>
      <c r="H55" s="1">
        <v>0</v>
      </c>
      <c r="I55" s="57">
        <v>0</v>
      </c>
      <c r="J55" s="1">
        <v>0</v>
      </c>
      <c r="K55" s="57">
        <v>0</v>
      </c>
      <c r="L55" s="1">
        <v>0</v>
      </c>
      <c r="M55" s="57">
        <v>0</v>
      </c>
      <c r="N55" s="1">
        <v>0</v>
      </c>
      <c r="O55" s="57">
        <v>0</v>
      </c>
      <c r="P55" s="1">
        <v>0</v>
      </c>
      <c r="Q55" s="57">
        <v>0</v>
      </c>
      <c r="R55" s="63">
        <v>0</v>
      </c>
      <c r="S55" s="57">
        <v>0</v>
      </c>
      <c r="T55" s="63">
        <v>2015</v>
      </c>
      <c r="U55" s="57">
        <v>1</v>
      </c>
      <c r="V55" s="62">
        <f t="shared" si="0"/>
        <v>1</v>
      </c>
    </row>
    <row r="56" spans="1:22" ht="11.25">
      <c r="A56" s="1">
        <v>2017</v>
      </c>
      <c r="B56" s="1">
        <v>0</v>
      </c>
      <c r="C56" s="57">
        <v>0</v>
      </c>
      <c r="D56" s="1">
        <v>0</v>
      </c>
      <c r="E56" s="57">
        <v>0</v>
      </c>
      <c r="F56" s="1">
        <v>0</v>
      </c>
      <c r="G56" s="57">
        <v>0</v>
      </c>
      <c r="H56" s="1">
        <v>0</v>
      </c>
      <c r="I56" s="57">
        <v>0</v>
      </c>
      <c r="J56" s="1">
        <v>0</v>
      </c>
      <c r="K56" s="57">
        <v>0</v>
      </c>
      <c r="L56" s="1">
        <v>0</v>
      </c>
      <c r="M56" s="57">
        <v>0</v>
      </c>
      <c r="N56" s="1">
        <v>0</v>
      </c>
      <c r="O56" s="57">
        <v>0</v>
      </c>
      <c r="P56" s="1">
        <v>0</v>
      </c>
      <c r="Q56" s="57">
        <v>0</v>
      </c>
      <c r="R56" s="63">
        <v>0</v>
      </c>
      <c r="S56" s="57">
        <v>0</v>
      </c>
      <c r="T56" s="63">
        <v>0</v>
      </c>
      <c r="U56" s="57">
        <v>0</v>
      </c>
      <c r="V56" s="62">
        <f t="shared" si="0"/>
        <v>0</v>
      </c>
    </row>
    <row r="57" spans="1:22" ht="11.25">
      <c r="A57" s="57" t="s">
        <v>238</v>
      </c>
      <c r="B57" s="1">
        <v>0</v>
      </c>
      <c r="C57" s="57">
        <f>SUM(C5:C56)</f>
        <v>10</v>
      </c>
      <c r="D57" s="1">
        <v>0</v>
      </c>
      <c r="E57" s="57">
        <f>SUM(E5:E56)</f>
        <v>10</v>
      </c>
      <c r="F57" s="1">
        <v>0</v>
      </c>
      <c r="G57" s="57">
        <f>SUM(G5:G56)</f>
        <v>10</v>
      </c>
      <c r="H57" s="1">
        <v>0</v>
      </c>
      <c r="I57" s="57">
        <f>SUM(I5:I56)</f>
        <v>10</v>
      </c>
      <c r="J57" s="1">
        <v>0</v>
      </c>
      <c r="K57" s="57">
        <f>SUM(K5:K56)</f>
        <v>10</v>
      </c>
      <c r="L57" s="1">
        <v>0</v>
      </c>
      <c r="M57" s="57">
        <f>SUM(M5:M56)</f>
        <v>10</v>
      </c>
      <c r="N57" s="1">
        <v>0</v>
      </c>
      <c r="O57" s="57">
        <f>SUM(O5:O56)</f>
        <v>10</v>
      </c>
      <c r="P57" s="1">
        <v>0</v>
      </c>
      <c r="Q57" s="57">
        <f>SUM(Q5:Q56)</f>
        <v>10</v>
      </c>
      <c r="R57" s="57">
        <v>0</v>
      </c>
      <c r="S57" s="57">
        <f>SUM(S5:S56)</f>
        <v>2</v>
      </c>
      <c r="T57" s="63">
        <v>0</v>
      </c>
      <c r="U57" s="57">
        <f>SUM(U5:U56)</f>
        <v>10</v>
      </c>
      <c r="V57" s="57">
        <f>SUM(V5:V56)</f>
        <v>92</v>
      </c>
    </row>
  </sheetData>
  <mergeCells count="11">
    <mergeCell ref="Q3:Q4"/>
    <mergeCell ref="S3:S4"/>
    <mergeCell ref="U3:U4"/>
    <mergeCell ref="A1:V1"/>
    <mergeCell ref="C3:C4"/>
    <mergeCell ref="E3:E4"/>
    <mergeCell ref="G3:G4"/>
    <mergeCell ref="I3:I4"/>
    <mergeCell ref="K3:K4"/>
    <mergeCell ref="M3:M4"/>
    <mergeCell ref="O3:O4"/>
  </mergeCells>
  <conditionalFormatting sqref="A5:A56">
    <cfRule type="expression" priority="1" dxfId="1" stopIfTrue="1">
      <formula>COUNTIF($A$5:$A$56,A5)&gt;1</formula>
    </cfRule>
  </conditionalFormatting>
  <printOptions/>
  <pageMargins left="0.75" right="0.75" top="1" bottom="1" header="0.5" footer="0.5"/>
  <pageSetup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62"/>
  <sheetViews>
    <sheetView workbookViewId="0" topLeftCell="A1">
      <selection activeCell="A1" sqref="A1:Q1"/>
    </sheetView>
  </sheetViews>
  <sheetFormatPr defaultColWidth="9.140625" defaultRowHeight="12.75"/>
  <cols>
    <col min="1" max="1" width="18.57421875" style="154" customWidth="1"/>
    <col min="2" max="15" width="9.140625" style="154" customWidth="1"/>
    <col min="16" max="16" width="11.57421875" style="154" customWidth="1"/>
    <col min="17" max="16384" width="9.140625" style="154" customWidth="1"/>
  </cols>
  <sheetData>
    <row r="1" spans="1:17" ht="19.5" customHeight="1">
      <c r="A1" s="153" t="s">
        <v>424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1:17" ht="12">
      <c r="A2" s="155" t="s">
        <v>93</v>
      </c>
      <c r="B2" s="156" t="s">
        <v>397</v>
      </c>
      <c r="C2" s="156" t="s">
        <v>399</v>
      </c>
      <c r="D2" s="156" t="s">
        <v>399</v>
      </c>
      <c r="E2" s="156" t="s">
        <v>397</v>
      </c>
      <c r="F2" s="156" t="s">
        <v>401</v>
      </c>
      <c r="G2" s="156" t="s">
        <v>325</v>
      </c>
      <c r="H2" s="156" t="s">
        <v>404</v>
      </c>
      <c r="I2" s="156" t="s">
        <v>327</v>
      </c>
      <c r="J2" s="156" t="s">
        <v>399</v>
      </c>
      <c r="K2" s="156" t="s">
        <v>399</v>
      </c>
      <c r="L2" s="156" t="s">
        <v>404</v>
      </c>
      <c r="M2" s="156" t="s">
        <v>408</v>
      </c>
      <c r="N2" s="156" t="s">
        <v>332</v>
      </c>
      <c r="O2" s="156" t="s">
        <v>240</v>
      </c>
      <c r="P2" s="157" t="s">
        <v>240</v>
      </c>
      <c r="Q2" s="156" t="s">
        <v>238</v>
      </c>
    </row>
    <row r="3" spans="1:17" ht="12">
      <c r="A3" s="155"/>
      <c r="B3" s="158" t="s">
        <v>398</v>
      </c>
      <c r="C3" s="159" t="s">
        <v>400</v>
      </c>
      <c r="D3" s="158" t="s">
        <v>398</v>
      </c>
      <c r="E3" s="158" t="s">
        <v>409</v>
      </c>
      <c r="F3" s="158" t="s">
        <v>402</v>
      </c>
      <c r="G3" s="159" t="s">
        <v>337</v>
      </c>
      <c r="H3" s="158" t="s">
        <v>405</v>
      </c>
      <c r="I3" s="159" t="s">
        <v>339</v>
      </c>
      <c r="J3" s="158" t="s">
        <v>406</v>
      </c>
      <c r="K3" s="158" t="s">
        <v>407</v>
      </c>
      <c r="L3" s="158" t="s">
        <v>407</v>
      </c>
      <c r="M3" s="159" t="s">
        <v>342</v>
      </c>
      <c r="N3" s="159" t="s">
        <v>343</v>
      </c>
      <c r="O3" s="160"/>
      <c r="P3" s="161"/>
      <c r="Q3" s="159" t="s">
        <v>410</v>
      </c>
    </row>
    <row r="4" spans="1:17" ht="12">
      <c r="A4" s="155"/>
      <c r="B4" s="162" t="s">
        <v>126</v>
      </c>
      <c r="C4" s="163"/>
      <c r="D4" s="162" t="s">
        <v>133</v>
      </c>
      <c r="E4" s="162" t="s">
        <v>335</v>
      </c>
      <c r="F4" s="162" t="s">
        <v>403</v>
      </c>
      <c r="G4" s="163"/>
      <c r="H4" s="162" t="s">
        <v>338</v>
      </c>
      <c r="I4" s="163"/>
      <c r="J4" s="162" t="s">
        <v>149</v>
      </c>
      <c r="K4" s="162" t="s">
        <v>340</v>
      </c>
      <c r="L4" s="162" t="s">
        <v>341</v>
      </c>
      <c r="M4" s="163"/>
      <c r="N4" s="163"/>
      <c r="O4" s="164"/>
      <c r="P4" s="165"/>
      <c r="Q4" s="163"/>
    </row>
    <row r="5" spans="1:17" ht="19.5" customHeight="1">
      <c r="A5" s="122" t="str">
        <f>inattività!A4</f>
        <v>Alberto Contador</v>
      </c>
      <c r="B5" s="125">
        <f>inattività!C4</f>
        <v>2</v>
      </c>
      <c r="C5" s="125">
        <f>inattività!F4</f>
        <v>2</v>
      </c>
      <c r="D5" s="125">
        <f>inattività!I4</f>
        <v>3</v>
      </c>
      <c r="E5" s="125">
        <f>altrecorse!C15</f>
        <v>0</v>
      </c>
      <c r="F5" s="125">
        <f>altrecorse!E15</f>
        <v>4</v>
      </c>
      <c r="G5" s="125">
        <f>altrecorse!G15</f>
        <v>2</v>
      </c>
      <c r="H5" s="125">
        <f>altrecorse!I15</f>
        <v>1</v>
      </c>
      <c r="I5" s="125">
        <f>altrecorse!K15</f>
        <v>1</v>
      </c>
      <c r="J5" s="125">
        <f>altrecorse!M15</f>
        <v>0</v>
      </c>
      <c r="K5" s="125">
        <f>altrecorse!O15</f>
        <v>0</v>
      </c>
      <c r="L5" s="125">
        <f>altrecorse!Q15</f>
        <v>0</v>
      </c>
      <c r="M5" s="125">
        <f>altrecorse!S15</f>
        <v>1</v>
      </c>
      <c r="N5" s="125">
        <f>altrecorse!U15</f>
        <v>3</v>
      </c>
      <c r="O5" s="125">
        <v>0</v>
      </c>
      <c r="P5" s="125">
        <v>0</v>
      </c>
      <c r="Q5" s="125">
        <f aca="true" t="shared" si="0" ref="Q5:Q16">SUM(B5:P5)</f>
        <v>19</v>
      </c>
    </row>
    <row r="6" spans="1:17" ht="19.5" customHeight="1">
      <c r="A6" s="122" t="str">
        <f>inattività!A5</f>
        <v>Christopher Froome</v>
      </c>
      <c r="B6" s="125">
        <f>inattività!C5</f>
        <v>2</v>
      </c>
      <c r="C6" s="125" t="str">
        <f>inattività!F5</f>
        <v>-</v>
      </c>
      <c r="D6" s="125" t="str">
        <f>inattività!I5</f>
        <v>-</v>
      </c>
      <c r="E6" s="125">
        <f>altrecorse!C44</f>
        <v>0</v>
      </c>
      <c r="F6" s="125">
        <f>altrecorse!E44</f>
        <v>0</v>
      </c>
      <c r="G6" s="125">
        <f>altrecorse!G16</f>
        <v>0</v>
      </c>
      <c r="H6" s="125">
        <f>altrecorse!I44</f>
        <v>0</v>
      </c>
      <c r="I6" s="125">
        <f>altrecorse!K44</f>
        <v>0</v>
      </c>
      <c r="J6" s="125">
        <f>altrecorse!M44</f>
        <v>0</v>
      </c>
      <c r="K6" s="125">
        <f>altrecorse!O44</f>
        <v>3</v>
      </c>
      <c r="L6" s="125">
        <f>altrecorse!Q44</f>
        <v>1</v>
      </c>
      <c r="M6" s="125">
        <f>altrecorse!S44</f>
        <v>0</v>
      </c>
      <c r="N6" s="125">
        <f>altrecorse!U44</f>
        <v>0</v>
      </c>
      <c r="O6" s="125">
        <v>0</v>
      </c>
      <c r="P6" s="125">
        <v>0</v>
      </c>
      <c r="Q6" s="125">
        <f t="shared" si="0"/>
        <v>6</v>
      </c>
    </row>
    <row r="7" spans="1:17" ht="19.5" customHeight="1">
      <c r="A7" s="122" t="str">
        <f>inattività!A6</f>
        <v>Damiano Cunego</v>
      </c>
      <c r="B7" s="125" t="str">
        <f>inattività!C6</f>
        <v>-</v>
      </c>
      <c r="C7" s="125">
        <f>inattività!F6</f>
        <v>1</v>
      </c>
      <c r="D7" s="125" t="str">
        <f>inattività!I6</f>
        <v>-</v>
      </c>
      <c r="E7" s="125">
        <f>altrecorse!C14</f>
        <v>0</v>
      </c>
      <c r="F7" s="125">
        <v>0</v>
      </c>
      <c r="G7" s="125">
        <v>0</v>
      </c>
      <c r="H7" s="125">
        <v>0</v>
      </c>
      <c r="I7" s="125">
        <v>0</v>
      </c>
      <c r="J7" s="125">
        <v>0</v>
      </c>
      <c r="K7" s="125">
        <v>0</v>
      </c>
      <c r="L7" s="125">
        <v>0</v>
      </c>
      <c r="M7" s="125">
        <v>0</v>
      </c>
      <c r="N7" s="125">
        <v>0</v>
      </c>
      <c r="O7" s="125">
        <v>0</v>
      </c>
      <c r="P7" s="125">
        <v>0</v>
      </c>
      <c r="Q7" s="125">
        <f t="shared" si="0"/>
        <v>1</v>
      </c>
    </row>
    <row r="8" spans="1:17" ht="19.5" customHeight="1">
      <c r="A8" s="122" t="str">
        <f>inattività!A7</f>
        <v>Juan Josè Cobo</v>
      </c>
      <c r="B8" s="125" t="str">
        <f>inattività!C7</f>
        <v>-</v>
      </c>
      <c r="C8" s="125" t="str">
        <f>inattività!F7</f>
        <v>-</v>
      </c>
      <c r="D8" s="125">
        <f>inattività!I7</f>
        <v>1</v>
      </c>
      <c r="E8" s="125">
        <f>altrecorse!C14</f>
        <v>0</v>
      </c>
      <c r="F8" s="125">
        <f>altrecorse!E14</f>
        <v>1</v>
      </c>
      <c r="G8" s="125">
        <f>altrecorse!G14</f>
        <v>0</v>
      </c>
      <c r="H8" s="125">
        <f>altrecorse!I14</f>
        <v>0</v>
      </c>
      <c r="I8" s="125">
        <f>altrecorse!K14</f>
        <v>0</v>
      </c>
      <c r="J8" s="125">
        <f>altrecorse!M14</f>
        <v>0</v>
      </c>
      <c r="K8" s="125">
        <f>altrecorse!O14</f>
        <v>0</v>
      </c>
      <c r="L8" s="125">
        <f>altrecorse!Q14</f>
        <v>0</v>
      </c>
      <c r="M8" s="125">
        <f>altrecorse!S14</f>
        <v>0</v>
      </c>
      <c r="N8" s="125">
        <f>altrecorse!U14</f>
        <v>0</v>
      </c>
      <c r="O8" s="125">
        <v>0</v>
      </c>
      <c r="P8" s="125">
        <v>0</v>
      </c>
      <c r="Q8" s="125">
        <f t="shared" si="0"/>
        <v>2</v>
      </c>
    </row>
    <row r="9" spans="1:17" ht="19.5" customHeight="1">
      <c r="A9" s="122" t="str">
        <f>inattività!A8</f>
        <v>Andy Schleck</v>
      </c>
      <c r="B9" s="125">
        <f>inattività!C8</f>
        <v>1</v>
      </c>
      <c r="C9" s="125" t="str">
        <f>inattività!F8</f>
        <v>-</v>
      </c>
      <c r="D9" s="125" t="str">
        <f>inattività!I8</f>
        <v>-</v>
      </c>
      <c r="E9" s="125">
        <v>0</v>
      </c>
      <c r="F9" s="125">
        <v>0</v>
      </c>
      <c r="G9" s="125">
        <v>0</v>
      </c>
      <c r="H9" s="125">
        <v>0</v>
      </c>
      <c r="I9" s="125">
        <v>0</v>
      </c>
      <c r="J9" s="125">
        <v>0</v>
      </c>
      <c r="K9" s="125">
        <v>0</v>
      </c>
      <c r="L9" s="125">
        <v>0</v>
      </c>
      <c r="M9" s="125">
        <v>0</v>
      </c>
      <c r="N9" s="125">
        <v>0</v>
      </c>
      <c r="O9" s="125">
        <v>0</v>
      </c>
      <c r="P9" s="125">
        <v>0</v>
      </c>
      <c r="Q9" s="125">
        <f t="shared" si="0"/>
        <v>1</v>
      </c>
    </row>
    <row r="10" spans="1:17" ht="19.5" customHeight="1">
      <c r="A10" s="122" t="str">
        <f>inattività!A9</f>
        <v>Alejandro Valverde</v>
      </c>
      <c r="B10" s="125" t="str">
        <f>inattività!C9</f>
        <v>-</v>
      </c>
      <c r="C10" s="125" t="str">
        <f>inattività!F9</f>
        <v>-</v>
      </c>
      <c r="D10" s="125">
        <f>inattività!I9</f>
        <v>1</v>
      </c>
      <c r="E10" s="125">
        <f>altrecorse!C7</f>
        <v>1</v>
      </c>
      <c r="F10" s="125">
        <f>altrecorse!E7</f>
        <v>0</v>
      </c>
      <c r="G10" s="125">
        <f>altrecorse!G7</f>
        <v>0</v>
      </c>
      <c r="H10" s="125">
        <f>altrecorse!I7</f>
        <v>0</v>
      </c>
      <c r="I10" s="125">
        <f>altrecorse!K7</f>
        <v>0</v>
      </c>
      <c r="J10" s="125">
        <f>altrecorse!M7</f>
        <v>0</v>
      </c>
      <c r="K10" s="125">
        <f>altrecorse!O7</f>
        <v>2</v>
      </c>
      <c r="L10" s="125">
        <f>altrecorse!Q7</f>
        <v>4</v>
      </c>
      <c r="M10" s="125">
        <f>altrecorse!S7</f>
        <v>0</v>
      </c>
      <c r="N10" s="125">
        <f>altrecorse!U7</f>
        <v>1</v>
      </c>
      <c r="O10" s="125">
        <v>0</v>
      </c>
      <c r="P10" s="125">
        <v>0</v>
      </c>
      <c r="Q10" s="125">
        <f t="shared" si="0"/>
        <v>9</v>
      </c>
    </row>
    <row r="11" spans="1:17" ht="19.5" customHeight="1">
      <c r="A11" s="122" t="str">
        <f>inattività!A10</f>
        <v>Ryder Hesjedal</v>
      </c>
      <c r="B11" s="125" t="str">
        <f>inattività!C10</f>
        <v>-</v>
      </c>
      <c r="C11" s="125">
        <f>inattività!F10</f>
        <v>1</v>
      </c>
      <c r="D11" s="125" t="str">
        <f>inattività!I10</f>
        <v>-</v>
      </c>
      <c r="E11" s="125">
        <v>0</v>
      </c>
      <c r="F11" s="125">
        <v>0</v>
      </c>
      <c r="G11" s="125">
        <v>0</v>
      </c>
      <c r="H11" s="125">
        <v>0</v>
      </c>
      <c r="I11" s="125">
        <v>0</v>
      </c>
      <c r="J11" s="125">
        <v>0</v>
      </c>
      <c r="K11" s="125">
        <v>0</v>
      </c>
      <c r="L11" s="125">
        <v>0</v>
      </c>
      <c r="M11" s="125">
        <v>0</v>
      </c>
      <c r="N11" s="125">
        <v>0</v>
      </c>
      <c r="O11" s="125">
        <v>0</v>
      </c>
      <c r="P11" s="125">
        <v>0</v>
      </c>
      <c r="Q11" s="125">
        <f t="shared" si="0"/>
        <v>1</v>
      </c>
    </row>
    <row r="12" spans="1:17" ht="19.5" customHeight="1">
      <c r="A12" s="122" t="str">
        <f>inattività!A11</f>
        <v>Michele Scarponi</v>
      </c>
      <c r="B12" s="125" t="str">
        <f>inattività!C11</f>
        <v>-</v>
      </c>
      <c r="C12" s="125">
        <f>inattività!F11</f>
        <v>1</v>
      </c>
      <c r="D12" s="125" t="str">
        <f>inattività!I11</f>
        <v>-</v>
      </c>
      <c r="E12" s="125">
        <f>altrecorse!C9</f>
        <v>1</v>
      </c>
      <c r="F12" s="125">
        <f>altrecorse!E9</f>
        <v>0</v>
      </c>
      <c r="G12" s="125">
        <f>altrecorse!G9</f>
        <v>0</v>
      </c>
      <c r="H12" s="125">
        <f>altrecorse!I9</f>
        <v>0</v>
      </c>
      <c r="I12" s="125">
        <f>altrecorse!K9</f>
        <v>1</v>
      </c>
      <c r="J12" s="125">
        <f>altrecorse!M9</f>
        <v>0</v>
      </c>
      <c r="K12" s="125">
        <f>altrecorse!O9</f>
        <v>0</v>
      </c>
      <c r="L12" s="125">
        <f>altrecorse!Q9</f>
        <v>0</v>
      </c>
      <c r="M12" s="125">
        <f>altrecorse!S9</f>
        <v>0</v>
      </c>
      <c r="N12" s="125">
        <f>altrecorse!U9</f>
        <v>0</v>
      </c>
      <c r="O12" s="125">
        <v>0</v>
      </c>
      <c r="P12" s="125">
        <v>0</v>
      </c>
      <c r="Q12" s="125">
        <f t="shared" si="0"/>
        <v>3</v>
      </c>
    </row>
    <row r="13" spans="1:17" ht="19.5" customHeight="1">
      <c r="A13" s="122" t="str">
        <f>inattività!A12</f>
        <v>Bradley Wiggins</v>
      </c>
      <c r="B13" s="125">
        <f>inattività!C12</f>
        <v>1</v>
      </c>
      <c r="C13" s="125" t="str">
        <f>inattività!F12</f>
        <v>-</v>
      </c>
      <c r="D13" s="125" t="str">
        <f>inattività!I12</f>
        <v>-</v>
      </c>
      <c r="E13" s="125">
        <f>altrecorse!C22</f>
        <v>0</v>
      </c>
      <c r="F13" s="125">
        <f>altrecorse!E22</f>
        <v>0</v>
      </c>
      <c r="G13" s="125">
        <f>altrecorse!G22</f>
        <v>1</v>
      </c>
      <c r="H13" s="125">
        <f>altrecorse!I22</f>
        <v>0</v>
      </c>
      <c r="I13" s="125">
        <f>altrecorse!K22</f>
        <v>0</v>
      </c>
      <c r="J13" s="125">
        <f>altrecorse!M22</f>
        <v>0</v>
      </c>
      <c r="K13" s="125">
        <f>altrecorse!O22</f>
        <v>2</v>
      </c>
      <c r="L13" s="125">
        <f>altrecorse!Q22</f>
        <v>0</v>
      </c>
      <c r="M13" s="125">
        <f>altrecorse!S22</f>
        <v>0</v>
      </c>
      <c r="N13" s="125">
        <f>altrecorse!U22</f>
        <v>0</v>
      </c>
      <c r="O13" s="125">
        <v>0</v>
      </c>
      <c r="P13" s="125">
        <v>0</v>
      </c>
      <c r="Q13" s="125">
        <f t="shared" si="0"/>
        <v>4</v>
      </c>
    </row>
    <row r="14" spans="1:17" ht="19.5" customHeight="1">
      <c r="A14" s="122" t="str">
        <f>inattività!A13</f>
        <v>Vincenzo Nibali</v>
      </c>
      <c r="B14" s="125">
        <f>inattività!C13</f>
        <v>1</v>
      </c>
      <c r="C14" s="125">
        <f>inattività!F13</f>
        <v>2</v>
      </c>
      <c r="D14" s="125">
        <f>inattività!I13</f>
        <v>1</v>
      </c>
      <c r="E14" s="125">
        <f>altrecorse!C34</f>
        <v>0</v>
      </c>
      <c r="F14" s="125">
        <f>altrecorse!E34</f>
        <v>0</v>
      </c>
      <c r="G14" s="125">
        <f>altrecorse!G34</f>
        <v>0</v>
      </c>
      <c r="H14" s="125">
        <f>altrecorse!I34</f>
        <v>0</v>
      </c>
      <c r="I14" s="125">
        <f>altrecorse!K34</f>
        <v>2</v>
      </c>
      <c r="J14" s="125">
        <f>altrecorse!M34</f>
        <v>0</v>
      </c>
      <c r="K14" s="125">
        <f>altrecorse!O34</f>
        <v>0</v>
      </c>
      <c r="L14" s="125">
        <f>altrecorse!Q34</f>
        <v>0</v>
      </c>
      <c r="M14" s="125">
        <f>altrecorse!S34</f>
        <v>0</v>
      </c>
      <c r="N14" s="125">
        <f>altrecorse!U34</f>
        <v>0</v>
      </c>
      <c r="O14" s="125">
        <v>0</v>
      </c>
      <c r="P14" s="125">
        <v>0</v>
      </c>
      <c r="Q14" s="125">
        <f t="shared" si="0"/>
        <v>6</v>
      </c>
    </row>
    <row r="15" spans="1:17" ht="19.5" customHeight="1">
      <c r="A15" s="122" t="str">
        <f>inattività!A14</f>
        <v>Fabio Aru</v>
      </c>
      <c r="B15" s="125" t="str">
        <f>inattività!C14</f>
        <v>-</v>
      </c>
      <c r="C15" s="125" t="str">
        <f>inattività!F14</f>
        <v>-</v>
      </c>
      <c r="D15" s="125">
        <f>inattività!I14</f>
        <v>1</v>
      </c>
      <c r="E15" s="125">
        <v>0</v>
      </c>
      <c r="F15" s="125">
        <v>0</v>
      </c>
      <c r="G15" s="125">
        <v>0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5">
        <v>0</v>
      </c>
      <c r="N15" s="125">
        <v>0</v>
      </c>
      <c r="O15" s="125">
        <v>0</v>
      </c>
      <c r="P15" s="125">
        <v>0</v>
      </c>
      <c r="Q15" s="125">
        <f t="shared" si="0"/>
        <v>1</v>
      </c>
    </row>
    <row r="16" spans="1:17" ht="19.5" customHeight="1">
      <c r="A16" s="122" t="str">
        <f>inattività!A15</f>
        <v>Nairo Quintana</v>
      </c>
      <c r="B16" s="125" t="str">
        <f>inattività!C15</f>
        <v>-</v>
      </c>
      <c r="C16" s="125">
        <f>inattività!F15</f>
        <v>1</v>
      </c>
      <c r="D16" s="125">
        <f>inattività!I15</f>
        <v>1</v>
      </c>
      <c r="E16" s="125">
        <f>altrecorse!C13</f>
        <v>1</v>
      </c>
      <c r="F16" s="125">
        <f>altrecorse!E13</f>
        <v>1</v>
      </c>
      <c r="G16" s="125">
        <f>altrecorse!G13</f>
        <v>0</v>
      </c>
      <c r="H16" s="125">
        <f>altrecorse!I13</f>
        <v>2</v>
      </c>
      <c r="I16" s="125">
        <f>altrecorse!K13</f>
        <v>1</v>
      </c>
      <c r="J16" s="125">
        <f>altrecorse!M13</f>
        <v>0</v>
      </c>
      <c r="K16" s="125">
        <f>altrecorse!O13</f>
        <v>0</v>
      </c>
      <c r="L16" s="125">
        <f>altrecorse!Q13</f>
        <v>0</v>
      </c>
      <c r="M16" s="125">
        <f>altrecorse!S13</f>
        <v>0</v>
      </c>
      <c r="N16" s="125">
        <f>altrecorse!U13</f>
        <v>0</v>
      </c>
      <c r="O16" s="125">
        <v>0</v>
      </c>
      <c r="P16" s="125">
        <v>0</v>
      </c>
      <c r="Q16" s="125">
        <f t="shared" si="0"/>
        <v>7</v>
      </c>
    </row>
    <row r="17" spans="1:17" ht="12">
      <c r="A17" s="166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</row>
    <row r="18" spans="1:17" ht="12">
      <c r="A18" s="166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</row>
    <row r="19" spans="1:17" ht="12">
      <c r="A19" s="166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</row>
    <row r="20" spans="1:17" ht="12">
      <c r="A20" s="166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</row>
    <row r="21" spans="1:17" ht="12">
      <c r="A21" s="166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</row>
    <row r="22" spans="1:17" ht="12">
      <c r="A22" s="166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</row>
    <row r="23" spans="1:17" ht="12">
      <c r="A23" s="166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</row>
    <row r="24" spans="1:17" ht="12">
      <c r="A24" s="166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</row>
    <row r="25" spans="1:17" ht="12">
      <c r="A25" s="166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</row>
    <row r="26" spans="1:17" ht="12">
      <c r="A26" s="166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</row>
    <row r="27" spans="1:17" ht="12">
      <c r="A27" s="166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</row>
    <row r="28" spans="1:17" ht="12">
      <c r="A28" s="166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</row>
    <row r="29" spans="1:17" ht="12">
      <c r="A29" s="166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</row>
    <row r="30" spans="1:17" ht="12">
      <c r="A30" s="166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</row>
    <row r="31" spans="1:17" ht="12">
      <c r="A31" s="166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</row>
    <row r="32" spans="1:17" ht="12">
      <c r="A32" s="166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</row>
    <row r="33" spans="1:17" ht="12">
      <c r="A33" s="166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</row>
    <row r="34" spans="1:17" ht="12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</row>
    <row r="35" spans="1:17" ht="12">
      <c r="A35" s="166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</row>
    <row r="36" spans="1:17" ht="12">
      <c r="A36" s="166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</row>
    <row r="37" spans="1:17" ht="12">
      <c r="A37" s="166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</row>
    <row r="38" spans="1:17" ht="12">
      <c r="A38" s="166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</row>
    <row r="39" spans="1:17" ht="12">
      <c r="A39" s="166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</row>
    <row r="40" spans="1:17" ht="12">
      <c r="A40" s="166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</row>
    <row r="41" spans="1:17" ht="12">
      <c r="A41" s="166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</row>
    <row r="42" spans="1:17" ht="12">
      <c r="A42" s="166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</row>
    <row r="43" spans="1:17" ht="12">
      <c r="A43" s="166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</row>
    <row r="44" spans="1:17" ht="12">
      <c r="A44" s="166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</row>
    <row r="45" spans="1:17" ht="12">
      <c r="A45" s="166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</row>
    <row r="46" spans="1:17" ht="12">
      <c r="A46" s="166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</row>
    <row r="47" spans="1:17" ht="12">
      <c r="A47" s="16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</row>
    <row r="48" spans="1:17" ht="12">
      <c r="A48" s="166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</row>
    <row r="49" spans="1:17" ht="12">
      <c r="A49" s="166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</row>
    <row r="50" spans="1:17" ht="12">
      <c r="A50" s="16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</row>
    <row r="51" spans="1:17" ht="12">
      <c r="A51" s="166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</row>
    <row r="52" spans="1:17" ht="12">
      <c r="A52" s="166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</row>
    <row r="53" spans="1:17" ht="12">
      <c r="A53" s="166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</row>
    <row r="54" spans="1:17" ht="12">
      <c r="A54" s="166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</row>
    <row r="55" spans="1:17" ht="12">
      <c r="A55" s="166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</row>
    <row r="56" spans="1:17" ht="12">
      <c r="A56" s="166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</row>
    <row r="57" spans="1:17" ht="12">
      <c r="A57" s="166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</row>
    <row r="58" spans="1:17" ht="12">
      <c r="A58" s="166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</row>
    <row r="59" spans="1:17" ht="12">
      <c r="A59" s="166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</row>
    <row r="60" spans="1:17" ht="12">
      <c r="A60" s="166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</row>
    <row r="61" spans="1:17" ht="12">
      <c r="A61" s="166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</row>
    <row r="62" spans="1:17" ht="12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</row>
    <row r="63" spans="1:17" ht="12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</row>
    <row r="64" spans="1:17" ht="12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</row>
    <row r="65" spans="1:17" ht="12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</row>
    <row r="66" spans="1:17" ht="12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</row>
    <row r="67" spans="1:17" ht="12">
      <c r="A67" s="169" t="s">
        <v>93</v>
      </c>
      <c r="B67" s="156" t="str">
        <f>B2</f>
        <v>giro </v>
      </c>
      <c r="C67" s="156" t="str">
        <f aca="true" t="shared" si="1" ref="C67:Q67">C2</f>
        <v>giro</v>
      </c>
      <c r="D67" s="156" t="str">
        <f t="shared" si="1"/>
        <v>giro</v>
      </c>
      <c r="E67" s="156" t="str">
        <f t="shared" si="1"/>
        <v>giro </v>
      </c>
      <c r="F67" s="156" t="str">
        <f t="shared" si="1"/>
        <v>giro dei</v>
      </c>
      <c r="G67" s="156" t="str">
        <f t="shared" si="1"/>
        <v>Parigi</v>
      </c>
      <c r="H67" s="156" t="str">
        <f t="shared" si="1"/>
        <v>Ruta</v>
      </c>
      <c r="I67" s="156" t="str">
        <f t="shared" si="1"/>
        <v>Tirreno</v>
      </c>
      <c r="J67" s="156" t="str">
        <f t="shared" si="1"/>
        <v>giro</v>
      </c>
      <c r="K67" s="156" t="str">
        <f t="shared" si="1"/>
        <v>giro</v>
      </c>
      <c r="L67" s="156" t="str">
        <f t="shared" si="1"/>
        <v>Ruta</v>
      </c>
      <c r="M67" s="156" t="str">
        <f t="shared" si="1"/>
        <v>settimana</v>
      </c>
      <c r="N67" s="157" t="str">
        <f t="shared" si="1"/>
        <v>Vuelta</v>
      </c>
      <c r="O67" s="157" t="str">
        <f t="shared" si="1"/>
        <v>altro</v>
      </c>
      <c r="P67" s="156" t="str">
        <f t="shared" si="1"/>
        <v>altro</v>
      </c>
      <c r="Q67" s="156" t="str">
        <f t="shared" si="1"/>
        <v>totale</v>
      </c>
    </row>
    <row r="68" spans="1:17" ht="12">
      <c r="A68" s="169"/>
      <c r="B68" s="158" t="str">
        <f>B3</f>
        <v>di</v>
      </c>
      <c r="C68" s="159" t="str">
        <f aca="true" t="shared" si="2" ref="C68:Q68">C3</f>
        <v>D'Italia</v>
      </c>
      <c r="D68" s="158" t="str">
        <f t="shared" si="2"/>
        <v>di</v>
      </c>
      <c r="E68" s="158" t="str">
        <f t="shared" si="2"/>
        <v>di </v>
      </c>
      <c r="F68" s="158" t="str">
        <f t="shared" si="2"/>
        <v>Paesi</v>
      </c>
      <c r="G68" s="159" t="str">
        <f t="shared" si="2"/>
        <v>Nizza</v>
      </c>
      <c r="H68" s="158" t="str">
        <f t="shared" si="2"/>
        <v>Du</v>
      </c>
      <c r="I68" s="159" t="str">
        <f t="shared" si="2"/>
        <v>Adriatica</v>
      </c>
      <c r="J68" s="158" t="str">
        <f t="shared" si="2"/>
        <v>della </v>
      </c>
      <c r="K68" s="158" t="str">
        <f t="shared" si="2"/>
        <v>del</v>
      </c>
      <c r="L68" s="158" t="str">
        <f t="shared" si="2"/>
        <v>del</v>
      </c>
      <c r="M68" s="159" t="str">
        <f t="shared" si="2"/>
        <v>Catalana</v>
      </c>
      <c r="N68" s="170" t="str">
        <f t="shared" si="2"/>
        <v>Castilla</v>
      </c>
      <c r="O68" s="171"/>
      <c r="P68" s="158"/>
      <c r="Q68" s="159" t="str">
        <f t="shared" si="2"/>
        <v>vittorie</v>
      </c>
    </row>
    <row r="69" spans="1:17" ht="12">
      <c r="A69" s="169"/>
      <c r="B69" s="162" t="str">
        <f>B4</f>
        <v>Francia</v>
      </c>
      <c r="C69" s="172"/>
      <c r="D69" s="162" t="str">
        <f aca="true" t="shared" si="3" ref="D69:L69">D4</f>
        <v>Spagna</v>
      </c>
      <c r="E69" s="162" t="str">
        <f t="shared" si="3"/>
        <v>Catalogna</v>
      </c>
      <c r="F69" s="162" t="str">
        <f t="shared" si="3"/>
        <v>Baschi</v>
      </c>
      <c r="G69" s="172"/>
      <c r="H69" s="162" t="str">
        <f t="shared" si="3"/>
        <v>Sud</v>
      </c>
      <c r="I69" s="172"/>
      <c r="J69" s="162" t="str">
        <f t="shared" si="3"/>
        <v>Svizzera</v>
      </c>
      <c r="K69" s="162" t="str">
        <f t="shared" si="3"/>
        <v>Delfinato</v>
      </c>
      <c r="L69" s="162" t="str">
        <f t="shared" si="3"/>
        <v>Sol</v>
      </c>
      <c r="M69" s="172"/>
      <c r="N69" s="173"/>
      <c r="O69" s="174"/>
      <c r="P69" s="162"/>
      <c r="Q69" s="172"/>
    </row>
    <row r="70" spans="1:17" ht="12">
      <c r="A70" s="125" t="str">
        <f aca="true" t="shared" si="4" ref="A70:A81">A151</f>
        <v>Alberto Contador</v>
      </c>
      <c r="B70" s="125">
        <f aca="true" t="shared" si="5" ref="B70:Q81">B151</f>
        <v>2</v>
      </c>
      <c r="C70" s="125">
        <f t="shared" si="5"/>
        <v>2</v>
      </c>
      <c r="D70" s="125">
        <f t="shared" si="5"/>
        <v>3</v>
      </c>
      <c r="E70" s="125">
        <f t="shared" si="5"/>
        <v>0</v>
      </c>
      <c r="F70" s="125">
        <f t="shared" si="5"/>
        <v>4</v>
      </c>
      <c r="G70" s="125">
        <f t="shared" si="5"/>
        <v>2</v>
      </c>
      <c r="H70" s="125">
        <f t="shared" si="5"/>
        <v>1</v>
      </c>
      <c r="I70" s="125">
        <f t="shared" si="5"/>
        <v>1</v>
      </c>
      <c r="J70" s="125">
        <f t="shared" si="5"/>
        <v>0</v>
      </c>
      <c r="K70" s="125">
        <f t="shared" si="5"/>
        <v>0</v>
      </c>
      <c r="L70" s="125">
        <f t="shared" si="5"/>
        <v>0</v>
      </c>
      <c r="M70" s="125">
        <f t="shared" si="5"/>
        <v>1</v>
      </c>
      <c r="N70" s="125">
        <f t="shared" si="5"/>
        <v>3</v>
      </c>
      <c r="O70" s="162">
        <f t="shared" si="5"/>
        <v>0</v>
      </c>
      <c r="P70" s="162">
        <f t="shared" si="5"/>
        <v>0</v>
      </c>
      <c r="Q70" s="125">
        <f t="shared" si="5"/>
        <v>19</v>
      </c>
    </row>
    <row r="71" spans="1:17" ht="12">
      <c r="A71" s="125" t="str">
        <f t="shared" si="4"/>
        <v>Alejandro Valverde</v>
      </c>
      <c r="B71" s="125" t="str">
        <f aca="true" t="shared" si="6" ref="B71:P71">B152</f>
        <v>-</v>
      </c>
      <c r="C71" s="125" t="str">
        <f t="shared" si="6"/>
        <v>-</v>
      </c>
      <c r="D71" s="125">
        <f t="shared" si="6"/>
        <v>1</v>
      </c>
      <c r="E71" s="125">
        <f t="shared" si="6"/>
        <v>1</v>
      </c>
      <c r="F71" s="125">
        <f t="shared" si="6"/>
        <v>0</v>
      </c>
      <c r="G71" s="125">
        <f t="shared" si="6"/>
        <v>0</v>
      </c>
      <c r="H71" s="125">
        <f t="shared" si="6"/>
        <v>0</v>
      </c>
      <c r="I71" s="125">
        <f t="shared" si="6"/>
        <v>0</v>
      </c>
      <c r="J71" s="125">
        <f t="shared" si="6"/>
        <v>0</v>
      </c>
      <c r="K71" s="125">
        <f t="shared" si="6"/>
        <v>2</v>
      </c>
      <c r="L71" s="125">
        <f t="shared" si="6"/>
        <v>4</v>
      </c>
      <c r="M71" s="125">
        <f t="shared" si="6"/>
        <v>0</v>
      </c>
      <c r="N71" s="125">
        <f t="shared" si="6"/>
        <v>1</v>
      </c>
      <c r="O71" s="125">
        <f t="shared" si="6"/>
        <v>0</v>
      </c>
      <c r="P71" s="125">
        <f t="shared" si="6"/>
        <v>0</v>
      </c>
      <c r="Q71" s="125">
        <f t="shared" si="5"/>
        <v>9</v>
      </c>
    </row>
    <row r="72" spans="1:17" ht="12">
      <c r="A72" s="125" t="str">
        <f t="shared" si="4"/>
        <v>Vincenzo Nibali</v>
      </c>
      <c r="B72" s="125">
        <f t="shared" si="5"/>
        <v>1</v>
      </c>
      <c r="C72" s="125">
        <f t="shared" si="5"/>
        <v>2</v>
      </c>
      <c r="D72" s="125">
        <f t="shared" si="5"/>
        <v>1</v>
      </c>
      <c r="E72" s="125">
        <f t="shared" si="5"/>
        <v>0</v>
      </c>
      <c r="F72" s="125">
        <f t="shared" si="5"/>
        <v>0</v>
      </c>
      <c r="G72" s="125">
        <f t="shared" si="5"/>
        <v>0</v>
      </c>
      <c r="H72" s="125">
        <f t="shared" si="5"/>
        <v>0</v>
      </c>
      <c r="I72" s="125">
        <f t="shared" si="5"/>
        <v>2</v>
      </c>
      <c r="J72" s="125">
        <f t="shared" si="5"/>
        <v>0</v>
      </c>
      <c r="K72" s="125">
        <f t="shared" si="5"/>
        <v>0</v>
      </c>
      <c r="L72" s="125">
        <f t="shared" si="5"/>
        <v>0</v>
      </c>
      <c r="M72" s="125">
        <f t="shared" si="5"/>
        <v>0</v>
      </c>
      <c r="N72" s="125">
        <f t="shared" si="5"/>
        <v>0</v>
      </c>
      <c r="O72" s="125">
        <f t="shared" si="5"/>
        <v>0</v>
      </c>
      <c r="P72" s="125">
        <f t="shared" si="5"/>
        <v>0</v>
      </c>
      <c r="Q72" s="125">
        <f t="shared" si="5"/>
        <v>6</v>
      </c>
    </row>
    <row r="73" spans="1:17" ht="12">
      <c r="A73" s="125" t="str">
        <f t="shared" si="4"/>
        <v>Christopher Froome</v>
      </c>
      <c r="B73" s="125">
        <f t="shared" si="5"/>
        <v>2</v>
      </c>
      <c r="C73" s="125" t="str">
        <f t="shared" si="5"/>
        <v>-</v>
      </c>
      <c r="D73" s="125" t="str">
        <f t="shared" si="5"/>
        <v>-</v>
      </c>
      <c r="E73" s="125">
        <f t="shared" si="5"/>
        <v>0</v>
      </c>
      <c r="F73" s="125">
        <f t="shared" si="5"/>
        <v>0</v>
      </c>
      <c r="G73" s="125">
        <f t="shared" si="5"/>
        <v>0</v>
      </c>
      <c r="H73" s="125">
        <f t="shared" si="5"/>
        <v>0</v>
      </c>
      <c r="I73" s="125">
        <f t="shared" si="5"/>
        <v>0</v>
      </c>
      <c r="J73" s="125">
        <f t="shared" si="5"/>
        <v>0</v>
      </c>
      <c r="K73" s="125">
        <f t="shared" si="5"/>
        <v>3</v>
      </c>
      <c r="L73" s="125">
        <f t="shared" si="5"/>
        <v>1</v>
      </c>
      <c r="M73" s="125">
        <f t="shared" si="5"/>
        <v>0</v>
      </c>
      <c r="N73" s="125">
        <f t="shared" si="5"/>
        <v>0</v>
      </c>
      <c r="O73" s="125">
        <f t="shared" si="5"/>
        <v>0</v>
      </c>
      <c r="P73" s="125">
        <f t="shared" si="5"/>
        <v>0</v>
      </c>
      <c r="Q73" s="125">
        <f t="shared" si="5"/>
        <v>6</v>
      </c>
    </row>
    <row r="74" spans="1:17" ht="12">
      <c r="A74" s="125" t="str">
        <f t="shared" si="4"/>
        <v>Nairo Quintana</v>
      </c>
      <c r="B74" s="125" t="str">
        <f t="shared" si="5"/>
        <v>-</v>
      </c>
      <c r="C74" s="125">
        <f t="shared" si="5"/>
        <v>1</v>
      </c>
      <c r="D74" s="125">
        <f t="shared" si="5"/>
        <v>1</v>
      </c>
      <c r="E74" s="125">
        <f t="shared" si="5"/>
        <v>1</v>
      </c>
      <c r="F74" s="125">
        <f t="shared" si="5"/>
        <v>1</v>
      </c>
      <c r="G74" s="125">
        <f t="shared" si="5"/>
        <v>0</v>
      </c>
      <c r="H74" s="125">
        <f t="shared" si="5"/>
        <v>2</v>
      </c>
      <c r="I74" s="125">
        <f t="shared" si="5"/>
        <v>1</v>
      </c>
      <c r="J74" s="125">
        <f t="shared" si="5"/>
        <v>0</v>
      </c>
      <c r="K74" s="125">
        <f t="shared" si="5"/>
        <v>0</v>
      </c>
      <c r="L74" s="125">
        <f t="shared" si="5"/>
        <v>0</v>
      </c>
      <c r="M74" s="125">
        <f t="shared" si="5"/>
        <v>0</v>
      </c>
      <c r="N74" s="125">
        <f t="shared" si="5"/>
        <v>0</v>
      </c>
      <c r="O74" s="125">
        <f t="shared" si="5"/>
        <v>0</v>
      </c>
      <c r="P74" s="125">
        <f t="shared" si="5"/>
        <v>0</v>
      </c>
      <c r="Q74" s="125">
        <f t="shared" si="5"/>
        <v>7</v>
      </c>
    </row>
    <row r="75" spans="1:17" ht="12">
      <c r="A75" s="125" t="str">
        <f t="shared" si="4"/>
        <v>Bradley Wiggins</v>
      </c>
      <c r="B75" s="125">
        <f t="shared" si="5"/>
        <v>1</v>
      </c>
      <c r="C75" s="125" t="str">
        <f t="shared" si="5"/>
        <v>-</v>
      </c>
      <c r="D75" s="125" t="str">
        <f t="shared" si="5"/>
        <v>-</v>
      </c>
      <c r="E75" s="125">
        <f t="shared" si="5"/>
        <v>0</v>
      </c>
      <c r="F75" s="125">
        <f t="shared" si="5"/>
        <v>0</v>
      </c>
      <c r="G75" s="125">
        <f t="shared" si="5"/>
        <v>1</v>
      </c>
      <c r="H75" s="125">
        <f t="shared" si="5"/>
        <v>0</v>
      </c>
      <c r="I75" s="125">
        <f t="shared" si="5"/>
        <v>0</v>
      </c>
      <c r="J75" s="125">
        <f t="shared" si="5"/>
        <v>0</v>
      </c>
      <c r="K75" s="125">
        <f t="shared" si="5"/>
        <v>2</v>
      </c>
      <c r="L75" s="125">
        <f t="shared" si="5"/>
        <v>0</v>
      </c>
      <c r="M75" s="125">
        <f t="shared" si="5"/>
        <v>0</v>
      </c>
      <c r="N75" s="125">
        <f t="shared" si="5"/>
        <v>0</v>
      </c>
      <c r="O75" s="125">
        <f t="shared" si="5"/>
        <v>0</v>
      </c>
      <c r="P75" s="125">
        <f t="shared" si="5"/>
        <v>0</v>
      </c>
      <c r="Q75" s="125">
        <f t="shared" si="5"/>
        <v>4</v>
      </c>
    </row>
    <row r="76" spans="1:17" ht="12">
      <c r="A76" s="125" t="str">
        <f t="shared" si="4"/>
        <v>Michele Scarponi</v>
      </c>
      <c r="B76" s="125" t="str">
        <f t="shared" si="5"/>
        <v>-</v>
      </c>
      <c r="C76" s="125">
        <f t="shared" si="5"/>
        <v>1</v>
      </c>
      <c r="D76" s="125" t="str">
        <f t="shared" si="5"/>
        <v>-</v>
      </c>
      <c r="E76" s="125">
        <f t="shared" si="5"/>
        <v>1</v>
      </c>
      <c r="F76" s="125">
        <f t="shared" si="5"/>
        <v>0</v>
      </c>
      <c r="G76" s="125">
        <f t="shared" si="5"/>
        <v>0</v>
      </c>
      <c r="H76" s="125">
        <f t="shared" si="5"/>
        <v>0</v>
      </c>
      <c r="I76" s="125">
        <f t="shared" si="5"/>
        <v>1</v>
      </c>
      <c r="J76" s="125">
        <f t="shared" si="5"/>
        <v>0</v>
      </c>
      <c r="K76" s="125">
        <f t="shared" si="5"/>
        <v>0</v>
      </c>
      <c r="L76" s="125">
        <f t="shared" si="5"/>
        <v>0</v>
      </c>
      <c r="M76" s="125">
        <f t="shared" si="5"/>
        <v>0</v>
      </c>
      <c r="N76" s="125">
        <f t="shared" si="5"/>
        <v>0</v>
      </c>
      <c r="O76" s="125">
        <f t="shared" si="5"/>
        <v>0</v>
      </c>
      <c r="P76" s="125">
        <f t="shared" si="5"/>
        <v>0</v>
      </c>
      <c r="Q76" s="125">
        <f t="shared" si="5"/>
        <v>3</v>
      </c>
    </row>
    <row r="77" spans="1:17" ht="12">
      <c r="A77" s="125" t="str">
        <f t="shared" si="4"/>
        <v>Juan Josè Cobo</v>
      </c>
      <c r="B77" s="125" t="str">
        <f t="shared" si="5"/>
        <v>-</v>
      </c>
      <c r="C77" s="125" t="str">
        <f t="shared" si="5"/>
        <v>-</v>
      </c>
      <c r="D77" s="125">
        <f t="shared" si="5"/>
        <v>1</v>
      </c>
      <c r="E77" s="125">
        <f t="shared" si="5"/>
        <v>0</v>
      </c>
      <c r="F77" s="125">
        <f t="shared" si="5"/>
        <v>1</v>
      </c>
      <c r="G77" s="125">
        <f t="shared" si="5"/>
        <v>0</v>
      </c>
      <c r="H77" s="125">
        <f t="shared" si="5"/>
        <v>0</v>
      </c>
      <c r="I77" s="125">
        <f t="shared" si="5"/>
        <v>0</v>
      </c>
      <c r="J77" s="125">
        <f t="shared" si="5"/>
        <v>0</v>
      </c>
      <c r="K77" s="125">
        <f t="shared" si="5"/>
        <v>0</v>
      </c>
      <c r="L77" s="125">
        <f t="shared" si="5"/>
        <v>0</v>
      </c>
      <c r="M77" s="125">
        <f t="shared" si="5"/>
        <v>0</v>
      </c>
      <c r="N77" s="125">
        <f t="shared" si="5"/>
        <v>0</v>
      </c>
      <c r="O77" s="125">
        <f t="shared" si="5"/>
        <v>0</v>
      </c>
      <c r="P77" s="125">
        <f t="shared" si="5"/>
        <v>0</v>
      </c>
      <c r="Q77" s="125">
        <f t="shared" si="5"/>
        <v>2</v>
      </c>
    </row>
    <row r="78" spans="1:17" ht="12">
      <c r="A78" s="125" t="str">
        <f t="shared" si="4"/>
        <v>Andy Schleck</v>
      </c>
      <c r="B78" s="125">
        <f t="shared" si="5"/>
        <v>1</v>
      </c>
      <c r="C78" s="125" t="str">
        <f t="shared" si="5"/>
        <v>-</v>
      </c>
      <c r="D78" s="125" t="str">
        <f t="shared" si="5"/>
        <v>-</v>
      </c>
      <c r="E78" s="125">
        <f t="shared" si="5"/>
        <v>0</v>
      </c>
      <c r="F78" s="125">
        <f t="shared" si="5"/>
        <v>0</v>
      </c>
      <c r="G78" s="125">
        <f t="shared" si="5"/>
        <v>0</v>
      </c>
      <c r="H78" s="125">
        <f t="shared" si="5"/>
        <v>0</v>
      </c>
      <c r="I78" s="125">
        <f t="shared" si="5"/>
        <v>0</v>
      </c>
      <c r="J78" s="125">
        <f t="shared" si="5"/>
        <v>0</v>
      </c>
      <c r="K78" s="125">
        <f t="shared" si="5"/>
        <v>0</v>
      </c>
      <c r="L78" s="125">
        <f t="shared" si="5"/>
        <v>0</v>
      </c>
      <c r="M78" s="125">
        <f t="shared" si="5"/>
        <v>0</v>
      </c>
      <c r="N78" s="125">
        <f t="shared" si="5"/>
        <v>0</v>
      </c>
      <c r="O78" s="125">
        <f t="shared" si="5"/>
        <v>0</v>
      </c>
      <c r="P78" s="125">
        <f t="shared" si="5"/>
        <v>0</v>
      </c>
      <c r="Q78" s="125">
        <f t="shared" si="5"/>
        <v>1</v>
      </c>
    </row>
    <row r="79" spans="1:17" ht="12">
      <c r="A79" s="125" t="str">
        <f t="shared" si="4"/>
        <v>Damiano Cunego</v>
      </c>
      <c r="B79" s="125" t="str">
        <f t="shared" si="5"/>
        <v>-</v>
      </c>
      <c r="C79" s="125">
        <f t="shared" si="5"/>
        <v>1</v>
      </c>
      <c r="D79" s="125" t="str">
        <f t="shared" si="5"/>
        <v>-</v>
      </c>
      <c r="E79" s="125">
        <f t="shared" si="5"/>
        <v>0</v>
      </c>
      <c r="F79" s="125">
        <f t="shared" si="5"/>
        <v>0</v>
      </c>
      <c r="G79" s="125">
        <f t="shared" si="5"/>
        <v>0</v>
      </c>
      <c r="H79" s="125">
        <f t="shared" si="5"/>
        <v>0</v>
      </c>
      <c r="I79" s="125">
        <f t="shared" si="5"/>
        <v>0</v>
      </c>
      <c r="J79" s="125">
        <f t="shared" si="5"/>
        <v>0</v>
      </c>
      <c r="K79" s="125">
        <f t="shared" si="5"/>
        <v>0</v>
      </c>
      <c r="L79" s="125">
        <f t="shared" si="5"/>
        <v>0</v>
      </c>
      <c r="M79" s="125">
        <f t="shared" si="5"/>
        <v>0</v>
      </c>
      <c r="N79" s="125">
        <f t="shared" si="5"/>
        <v>0</v>
      </c>
      <c r="O79" s="125">
        <f t="shared" si="5"/>
        <v>0</v>
      </c>
      <c r="P79" s="125">
        <f t="shared" si="5"/>
        <v>0</v>
      </c>
      <c r="Q79" s="125">
        <f t="shared" si="5"/>
        <v>1</v>
      </c>
    </row>
    <row r="80" spans="1:17" ht="12">
      <c r="A80" s="125" t="str">
        <f t="shared" si="4"/>
        <v>Ryder Hesjedal</v>
      </c>
      <c r="B80" s="125" t="str">
        <f t="shared" si="5"/>
        <v>-</v>
      </c>
      <c r="C80" s="125">
        <f t="shared" si="5"/>
        <v>1</v>
      </c>
      <c r="D80" s="125" t="str">
        <f t="shared" si="5"/>
        <v>-</v>
      </c>
      <c r="E80" s="125">
        <f t="shared" si="5"/>
        <v>0</v>
      </c>
      <c r="F80" s="125">
        <f t="shared" si="5"/>
        <v>0</v>
      </c>
      <c r="G80" s="125">
        <f t="shared" si="5"/>
        <v>0</v>
      </c>
      <c r="H80" s="125">
        <f t="shared" si="5"/>
        <v>0</v>
      </c>
      <c r="I80" s="125">
        <f t="shared" si="5"/>
        <v>0</v>
      </c>
      <c r="J80" s="125">
        <f t="shared" si="5"/>
        <v>0</v>
      </c>
      <c r="K80" s="125">
        <f t="shared" si="5"/>
        <v>0</v>
      </c>
      <c r="L80" s="125">
        <f t="shared" si="5"/>
        <v>0</v>
      </c>
      <c r="M80" s="125">
        <f t="shared" si="5"/>
        <v>0</v>
      </c>
      <c r="N80" s="125">
        <f t="shared" si="5"/>
        <v>0</v>
      </c>
      <c r="O80" s="125">
        <f t="shared" si="5"/>
        <v>0</v>
      </c>
      <c r="P80" s="125">
        <f t="shared" si="5"/>
        <v>0</v>
      </c>
      <c r="Q80" s="125">
        <f t="shared" si="5"/>
        <v>1</v>
      </c>
    </row>
    <row r="81" spans="1:17" ht="12">
      <c r="A81" s="125" t="str">
        <f t="shared" si="4"/>
        <v>Fabio Aru</v>
      </c>
      <c r="B81" s="125" t="str">
        <f t="shared" si="5"/>
        <v>-</v>
      </c>
      <c r="C81" s="125" t="str">
        <f t="shared" si="5"/>
        <v>-</v>
      </c>
      <c r="D81" s="125">
        <f t="shared" si="5"/>
        <v>1</v>
      </c>
      <c r="E81" s="125">
        <f t="shared" si="5"/>
        <v>0</v>
      </c>
      <c r="F81" s="125">
        <f t="shared" si="5"/>
        <v>0</v>
      </c>
      <c r="G81" s="125">
        <f t="shared" si="5"/>
        <v>0</v>
      </c>
      <c r="H81" s="125">
        <f t="shared" si="5"/>
        <v>0</v>
      </c>
      <c r="I81" s="125">
        <f t="shared" si="5"/>
        <v>0</v>
      </c>
      <c r="J81" s="125">
        <f t="shared" si="5"/>
        <v>0</v>
      </c>
      <c r="K81" s="125">
        <f t="shared" si="5"/>
        <v>0</v>
      </c>
      <c r="L81" s="125">
        <f t="shared" si="5"/>
        <v>0</v>
      </c>
      <c r="M81" s="125">
        <f t="shared" si="5"/>
        <v>0</v>
      </c>
      <c r="N81" s="125">
        <f t="shared" si="5"/>
        <v>0</v>
      </c>
      <c r="O81" s="125">
        <f t="shared" si="5"/>
        <v>0</v>
      </c>
      <c r="P81" s="125">
        <f t="shared" si="5"/>
        <v>0</v>
      </c>
      <c r="Q81" s="125">
        <f t="shared" si="5"/>
        <v>1</v>
      </c>
    </row>
    <row r="82" spans="1:17" ht="12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</row>
    <row r="83" spans="1:17" ht="12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</row>
    <row r="84" spans="1:17" ht="12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</row>
    <row r="85" spans="1:17" ht="12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</row>
    <row r="86" spans="1:17" ht="12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</row>
    <row r="87" spans="1:17" ht="12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</row>
    <row r="88" spans="1:17" ht="12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</row>
    <row r="89" spans="1:17" ht="12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</row>
    <row r="90" spans="1:17" ht="12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</row>
    <row r="91" spans="1:17" ht="12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</row>
    <row r="92" spans="1:17" ht="12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</row>
    <row r="93" spans="1:17" ht="12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</row>
    <row r="151" spans="1:17" ht="12">
      <c r="A151" s="168" t="str">
        <f>A5</f>
        <v>Alberto Contador</v>
      </c>
      <c r="B151" s="168">
        <f aca="true" t="shared" si="7" ref="B151:Q151">B5</f>
        <v>2</v>
      </c>
      <c r="C151" s="168">
        <f t="shared" si="7"/>
        <v>2</v>
      </c>
      <c r="D151" s="168">
        <f t="shared" si="7"/>
        <v>3</v>
      </c>
      <c r="E151" s="168">
        <f t="shared" si="7"/>
        <v>0</v>
      </c>
      <c r="F151" s="168">
        <f t="shared" si="7"/>
        <v>4</v>
      </c>
      <c r="G151" s="168">
        <f t="shared" si="7"/>
        <v>2</v>
      </c>
      <c r="H151" s="168">
        <f t="shared" si="7"/>
        <v>1</v>
      </c>
      <c r="I151" s="168">
        <f t="shared" si="7"/>
        <v>1</v>
      </c>
      <c r="J151" s="168">
        <f t="shared" si="7"/>
        <v>0</v>
      </c>
      <c r="K151" s="168">
        <f t="shared" si="7"/>
        <v>0</v>
      </c>
      <c r="L151" s="168">
        <f t="shared" si="7"/>
        <v>0</v>
      </c>
      <c r="M151" s="168">
        <f t="shared" si="7"/>
        <v>1</v>
      </c>
      <c r="N151" s="168">
        <f t="shared" si="7"/>
        <v>3</v>
      </c>
      <c r="O151" s="168">
        <f t="shared" si="7"/>
        <v>0</v>
      </c>
      <c r="P151" s="168">
        <f t="shared" si="7"/>
        <v>0</v>
      </c>
      <c r="Q151" s="168">
        <f t="shared" si="7"/>
        <v>19</v>
      </c>
    </row>
    <row r="152" spans="1:17" ht="12">
      <c r="A152" s="168" t="str">
        <f>A10</f>
        <v>Alejandro Valverde</v>
      </c>
      <c r="B152" s="168" t="str">
        <f aca="true" t="shared" si="8" ref="B152:Q152">B10</f>
        <v>-</v>
      </c>
      <c r="C152" s="168" t="str">
        <f t="shared" si="8"/>
        <v>-</v>
      </c>
      <c r="D152" s="168">
        <f t="shared" si="8"/>
        <v>1</v>
      </c>
      <c r="E152" s="168">
        <f t="shared" si="8"/>
        <v>1</v>
      </c>
      <c r="F152" s="168">
        <f t="shared" si="8"/>
        <v>0</v>
      </c>
      <c r="G152" s="168">
        <f t="shared" si="8"/>
        <v>0</v>
      </c>
      <c r="H152" s="168">
        <f t="shared" si="8"/>
        <v>0</v>
      </c>
      <c r="I152" s="168">
        <f t="shared" si="8"/>
        <v>0</v>
      </c>
      <c r="J152" s="168">
        <f t="shared" si="8"/>
        <v>0</v>
      </c>
      <c r="K152" s="168">
        <f t="shared" si="8"/>
        <v>2</v>
      </c>
      <c r="L152" s="168">
        <f t="shared" si="8"/>
        <v>4</v>
      </c>
      <c r="M152" s="168">
        <f t="shared" si="8"/>
        <v>0</v>
      </c>
      <c r="N152" s="168">
        <f t="shared" si="8"/>
        <v>1</v>
      </c>
      <c r="O152" s="168">
        <f t="shared" si="8"/>
        <v>0</v>
      </c>
      <c r="P152" s="168">
        <f t="shared" si="8"/>
        <v>0</v>
      </c>
      <c r="Q152" s="168">
        <f t="shared" si="8"/>
        <v>9</v>
      </c>
    </row>
    <row r="153" spans="1:17" ht="12">
      <c r="A153" s="168" t="str">
        <f>A14</f>
        <v>Vincenzo Nibali</v>
      </c>
      <c r="B153" s="168">
        <f aca="true" t="shared" si="9" ref="B153:Q153">B14</f>
        <v>1</v>
      </c>
      <c r="C153" s="168">
        <f t="shared" si="9"/>
        <v>2</v>
      </c>
      <c r="D153" s="168">
        <f t="shared" si="9"/>
        <v>1</v>
      </c>
      <c r="E153" s="168">
        <f t="shared" si="9"/>
        <v>0</v>
      </c>
      <c r="F153" s="168">
        <f t="shared" si="9"/>
        <v>0</v>
      </c>
      <c r="G153" s="168">
        <f t="shared" si="9"/>
        <v>0</v>
      </c>
      <c r="H153" s="168">
        <f t="shared" si="9"/>
        <v>0</v>
      </c>
      <c r="I153" s="168">
        <f t="shared" si="9"/>
        <v>2</v>
      </c>
      <c r="J153" s="168">
        <f t="shared" si="9"/>
        <v>0</v>
      </c>
      <c r="K153" s="168">
        <f t="shared" si="9"/>
        <v>0</v>
      </c>
      <c r="L153" s="168">
        <f t="shared" si="9"/>
        <v>0</v>
      </c>
      <c r="M153" s="168">
        <f t="shared" si="9"/>
        <v>0</v>
      </c>
      <c r="N153" s="168">
        <f t="shared" si="9"/>
        <v>0</v>
      </c>
      <c r="O153" s="168">
        <f t="shared" si="9"/>
        <v>0</v>
      </c>
      <c r="P153" s="168">
        <f t="shared" si="9"/>
        <v>0</v>
      </c>
      <c r="Q153" s="168">
        <f t="shared" si="9"/>
        <v>6</v>
      </c>
    </row>
    <row r="154" spans="1:17" ht="12">
      <c r="A154" s="168" t="str">
        <f>A6</f>
        <v>Christopher Froome</v>
      </c>
      <c r="B154" s="168">
        <f aca="true" t="shared" si="10" ref="B154:Q154">B6</f>
        <v>2</v>
      </c>
      <c r="C154" s="168" t="str">
        <f t="shared" si="10"/>
        <v>-</v>
      </c>
      <c r="D154" s="168" t="str">
        <f t="shared" si="10"/>
        <v>-</v>
      </c>
      <c r="E154" s="168">
        <f t="shared" si="10"/>
        <v>0</v>
      </c>
      <c r="F154" s="168">
        <f t="shared" si="10"/>
        <v>0</v>
      </c>
      <c r="G154" s="168">
        <f t="shared" si="10"/>
        <v>0</v>
      </c>
      <c r="H154" s="168">
        <f t="shared" si="10"/>
        <v>0</v>
      </c>
      <c r="I154" s="168">
        <f t="shared" si="10"/>
        <v>0</v>
      </c>
      <c r="J154" s="168">
        <f t="shared" si="10"/>
        <v>0</v>
      </c>
      <c r="K154" s="168">
        <f t="shared" si="10"/>
        <v>3</v>
      </c>
      <c r="L154" s="168">
        <f t="shared" si="10"/>
        <v>1</v>
      </c>
      <c r="M154" s="168">
        <f t="shared" si="10"/>
        <v>0</v>
      </c>
      <c r="N154" s="168">
        <f t="shared" si="10"/>
        <v>0</v>
      </c>
      <c r="O154" s="168">
        <f t="shared" si="10"/>
        <v>0</v>
      </c>
      <c r="P154" s="168">
        <f t="shared" si="10"/>
        <v>0</v>
      </c>
      <c r="Q154" s="168">
        <f t="shared" si="10"/>
        <v>6</v>
      </c>
    </row>
    <row r="155" spans="1:17" ht="12">
      <c r="A155" s="168" t="str">
        <f>A16</f>
        <v>Nairo Quintana</v>
      </c>
      <c r="B155" s="168" t="str">
        <f aca="true" t="shared" si="11" ref="B155:Q155">B16</f>
        <v>-</v>
      </c>
      <c r="C155" s="168">
        <f t="shared" si="11"/>
        <v>1</v>
      </c>
      <c r="D155" s="168">
        <f t="shared" si="11"/>
        <v>1</v>
      </c>
      <c r="E155" s="168">
        <f t="shared" si="11"/>
        <v>1</v>
      </c>
      <c r="F155" s="168">
        <f t="shared" si="11"/>
        <v>1</v>
      </c>
      <c r="G155" s="168">
        <f t="shared" si="11"/>
        <v>0</v>
      </c>
      <c r="H155" s="168">
        <f t="shared" si="11"/>
        <v>2</v>
      </c>
      <c r="I155" s="168">
        <f t="shared" si="11"/>
        <v>1</v>
      </c>
      <c r="J155" s="168">
        <f t="shared" si="11"/>
        <v>0</v>
      </c>
      <c r="K155" s="168">
        <f t="shared" si="11"/>
        <v>0</v>
      </c>
      <c r="L155" s="168">
        <f t="shared" si="11"/>
        <v>0</v>
      </c>
      <c r="M155" s="168">
        <f t="shared" si="11"/>
        <v>0</v>
      </c>
      <c r="N155" s="168">
        <f t="shared" si="11"/>
        <v>0</v>
      </c>
      <c r="O155" s="168">
        <f t="shared" si="11"/>
        <v>0</v>
      </c>
      <c r="P155" s="168">
        <f t="shared" si="11"/>
        <v>0</v>
      </c>
      <c r="Q155" s="168">
        <f t="shared" si="11"/>
        <v>7</v>
      </c>
    </row>
    <row r="156" spans="1:17" ht="12">
      <c r="A156" s="168" t="str">
        <f>A13</f>
        <v>Bradley Wiggins</v>
      </c>
      <c r="B156" s="168">
        <f aca="true" t="shared" si="12" ref="B156:Q156">B13</f>
        <v>1</v>
      </c>
      <c r="C156" s="168" t="str">
        <f t="shared" si="12"/>
        <v>-</v>
      </c>
      <c r="D156" s="168" t="str">
        <f t="shared" si="12"/>
        <v>-</v>
      </c>
      <c r="E156" s="168">
        <f t="shared" si="12"/>
        <v>0</v>
      </c>
      <c r="F156" s="168">
        <f t="shared" si="12"/>
        <v>0</v>
      </c>
      <c r="G156" s="168">
        <f t="shared" si="12"/>
        <v>1</v>
      </c>
      <c r="H156" s="168">
        <f t="shared" si="12"/>
        <v>0</v>
      </c>
      <c r="I156" s="168">
        <f t="shared" si="12"/>
        <v>0</v>
      </c>
      <c r="J156" s="168">
        <f t="shared" si="12"/>
        <v>0</v>
      </c>
      <c r="K156" s="168">
        <f t="shared" si="12"/>
        <v>2</v>
      </c>
      <c r="L156" s="168">
        <f t="shared" si="12"/>
        <v>0</v>
      </c>
      <c r="M156" s="168">
        <f t="shared" si="12"/>
        <v>0</v>
      </c>
      <c r="N156" s="168">
        <f t="shared" si="12"/>
        <v>0</v>
      </c>
      <c r="O156" s="168">
        <f t="shared" si="12"/>
        <v>0</v>
      </c>
      <c r="P156" s="168">
        <f t="shared" si="12"/>
        <v>0</v>
      </c>
      <c r="Q156" s="168">
        <f t="shared" si="12"/>
        <v>4</v>
      </c>
    </row>
    <row r="157" spans="1:17" ht="12">
      <c r="A157" s="168" t="str">
        <f>A12</f>
        <v>Michele Scarponi</v>
      </c>
      <c r="B157" s="168" t="str">
        <f aca="true" t="shared" si="13" ref="B157:Q157">B12</f>
        <v>-</v>
      </c>
      <c r="C157" s="168">
        <f t="shared" si="13"/>
        <v>1</v>
      </c>
      <c r="D157" s="168" t="str">
        <f t="shared" si="13"/>
        <v>-</v>
      </c>
      <c r="E157" s="168">
        <f t="shared" si="13"/>
        <v>1</v>
      </c>
      <c r="F157" s="168">
        <f t="shared" si="13"/>
        <v>0</v>
      </c>
      <c r="G157" s="168">
        <f t="shared" si="13"/>
        <v>0</v>
      </c>
      <c r="H157" s="168">
        <f t="shared" si="13"/>
        <v>0</v>
      </c>
      <c r="I157" s="168">
        <f t="shared" si="13"/>
        <v>1</v>
      </c>
      <c r="J157" s="168">
        <f t="shared" si="13"/>
        <v>0</v>
      </c>
      <c r="K157" s="168">
        <f t="shared" si="13"/>
        <v>0</v>
      </c>
      <c r="L157" s="168">
        <f t="shared" si="13"/>
        <v>0</v>
      </c>
      <c r="M157" s="168">
        <f t="shared" si="13"/>
        <v>0</v>
      </c>
      <c r="N157" s="168">
        <f t="shared" si="13"/>
        <v>0</v>
      </c>
      <c r="O157" s="168">
        <f t="shared" si="13"/>
        <v>0</v>
      </c>
      <c r="P157" s="168">
        <f t="shared" si="13"/>
        <v>0</v>
      </c>
      <c r="Q157" s="168">
        <f t="shared" si="13"/>
        <v>3</v>
      </c>
    </row>
    <row r="158" spans="1:17" ht="12">
      <c r="A158" s="168" t="str">
        <f>A8</f>
        <v>Juan Josè Cobo</v>
      </c>
      <c r="B158" s="168" t="str">
        <f aca="true" t="shared" si="14" ref="B158:Q158">B8</f>
        <v>-</v>
      </c>
      <c r="C158" s="168" t="str">
        <f t="shared" si="14"/>
        <v>-</v>
      </c>
      <c r="D158" s="168">
        <f t="shared" si="14"/>
        <v>1</v>
      </c>
      <c r="E158" s="168">
        <f t="shared" si="14"/>
        <v>0</v>
      </c>
      <c r="F158" s="168">
        <f t="shared" si="14"/>
        <v>1</v>
      </c>
      <c r="G158" s="168">
        <f t="shared" si="14"/>
        <v>0</v>
      </c>
      <c r="H158" s="168">
        <f t="shared" si="14"/>
        <v>0</v>
      </c>
      <c r="I158" s="168">
        <f t="shared" si="14"/>
        <v>0</v>
      </c>
      <c r="J158" s="168">
        <f t="shared" si="14"/>
        <v>0</v>
      </c>
      <c r="K158" s="168">
        <f t="shared" si="14"/>
        <v>0</v>
      </c>
      <c r="L158" s="168">
        <f t="shared" si="14"/>
        <v>0</v>
      </c>
      <c r="M158" s="168">
        <f t="shared" si="14"/>
        <v>0</v>
      </c>
      <c r="N158" s="168">
        <f t="shared" si="14"/>
        <v>0</v>
      </c>
      <c r="O158" s="168">
        <f t="shared" si="14"/>
        <v>0</v>
      </c>
      <c r="P158" s="168">
        <f t="shared" si="14"/>
        <v>0</v>
      </c>
      <c r="Q158" s="168">
        <f t="shared" si="14"/>
        <v>2</v>
      </c>
    </row>
    <row r="159" spans="1:17" ht="12">
      <c r="A159" s="168" t="str">
        <f>A9</f>
        <v>Andy Schleck</v>
      </c>
      <c r="B159" s="168">
        <f aca="true" t="shared" si="15" ref="B159:Q159">B9</f>
        <v>1</v>
      </c>
      <c r="C159" s="168" t="str">
        <f t="shared" si="15"/>
        <v>-</v>
      </c>
      <c r="D159" s="168" t="str">
        <f t="shared" si="15"/>
        <v>-</v>
      </c>
      <c r="E159" s="168">
        <f t="shared" si="15"/>
        <v>0</v>
      </c>
      <c r="F159" s="168">
        <f t="shared" si="15"/>
        <v>0</v>
      </c>
      <c r="G159" s="168">
        <f t="shared" si="15"/>
        <v>0</v>
      </c>
      <c r="H159" s="168">
        <f t="shared" si="15"/>
        <v>0</v>
      </c>
      <c r="I159" s="168">
        <f t="shared" si="15"/>
        <v>0</v>
      </c>
      <c r="J159" s="168">
        <f t="shared" si="15"/>
        <v>0</v>
      </c>
      <c r="K159" s="168">
        <f t="shared" si="15"/>
        <v>0</v>
      </c>
      <c r="L159" s="168">
        <f t="shared" si="15"/>
        <v>0</v>
      </c>
      <c r="M159" s="168">
        <f t="shared" si="15"/>
        <v>0</v>
      </c>
      <c r="N159" s="168">
        <f t="shared" si="15"/>
        <v>0</v>
      </c>
      <c r="O159" s="168">
        <f t="shared" si="15"/>
        <v>0</v>
      </c>
      <c r="P159" s="168">
        <f t="shared" si="15"/>
        <v>0</v>
      </c>
      <c r="Q159" s="168">
        <f t="shared" si="15"/>
        <v>1</v>
      </c>
    </row>
    <row r="160" spans="1:17" ht="12">
      <c r="A160" s="168" t="str">
        <f>A7</f>
        <v>Damiano Cunego</v>
      </c>
      <c r="B160" s="168" t="str">
        <f aca="true" t="shared" si="16" ref="B160:Q160">B7</f>
        <v>-</v>
      </c>
      <c r="C160" s="168">
        <f t="shared" si="16"/>
        <v>1</v>
      </c>
      <c r="D160" s="168" t="str">
        <f t="shared" si="16"/>
        <v>-</v>
      </c>
      <c r="E160" s="168">
        <f t="shared" si="16"/>
        <v>0</v>
      </c>
      <c r="F160" s="168">
        <f t="shared" si="16"/>
        <v>0</v>
      </c>
      <c r="G160" s="168">
        <f t="shared" si="16"/>
        <v>0</v>
      </c>
      <c r="H160" s="168">
        <f t="shared" si="16"/>
        <v>0</v>
      </c>
      <c r="I160" s="168">
        <f t="shared" si="16"/>
        <v>0</v>
      </c>
      <c r="J160" s="168">
        <f t="shared" si="16"/>
        <v>0</v>
      </c>
      <c r="K160" s="168">
        <f t="shared" si="16"/>
        <v>0</v>
      </c>
      <c r="L160" s="168">
        <f t="shared" si="16"/>
        <v>0</v>
      </c>
      <c r="M160" s="168">
        <f t="shared" si="16"/>
        <v>0</v>
      </c>
      <c r="N160" s="168">
        <f t="shared" si="16"/>
        <v>0</v>
      </c>
      <c r="O160" s="168">
        <f t="shared" si="16"/>
        <v>0</v>
      </c>
      <c r="P160" s="168">
        <f t="shared" si="16"/>
        <v>0</v>
      </c>
      <c r="Q160" s="168">
        <f t="shared" si="16"/>
        <v>1</v>
      </c>
    </row>
    <row r="161" spans="1:17" ht="12">
      <c r="A161" s="168" t="str">
        <f>A11</f>
        <v>Ryder Hesjedal</v>
      </c>
      <c r="B161" s="168" t="str">
        <f aca="true" t="shared" si="17" ref="B161:Q161">B11</f>
        <v>-</v>
      </c>
      <c r="C161" s="168">
        <f t="shared" si="17"/>
        <v>1</v>
      </c>
      <c r="D161" s="168" t="str">
        <f t="shared" si="17"/>
        <v>-</v>
      </c>
      <c r="E161" s="168">
        <f t="shared" si="17"/>
        <v>0</v>
      </c>
      <c r="F161" s="168">
        <f t="shared" si="17"/>
        <v>0</v>
      </c>
      <c r="G161" s="168">
        <f t="shared" si="17"/>
        <v>0</v>
      </c>
      <c r="H161" s="168">
        <f t="shared" si="17"/>
        <v>0</v>
      </c>
      <c r="I161" s="168">
        <f t="shared" si="17"/>
        <v>0</v>
      </c>
      <c r="J161" s="168">
        <f t="shared" si="17"/>
        <v>0</v>
      </c>
      <c r="K161" s="168">
        <f t="shared" si="17"/>
        <v>0</v>
      </c>
      <c r="L161" s="168">
        <f t="shared" si="17"/>
        <v>0</v>
      </c>
      <c r="M161" s="168">
        <f t="shared" si="17"/>
        <v>0</v>
      </c>
      <c r="N161" s="168">
        <f t="shared" si="17"/>
        <v>0</v>
      </c>
      <c r="O161" s="168">
        <f t="shared" si="17"/>
        <v>0</v>
      </c>
      <c r="P161" s="168">
        <f t="shared" si="17"/>
        <v>0</v>
      </c>
      <c r="Q161" s="168">
        <f t="shared" si="17"/>
        <v>1</v>
      </c>
    </row>
    <row r="162" spans="1:17" ht="12">
      <c r="A162" s="168" t="str">
        <f>A15</f>
        <v>Fabio Aru</v>
      </c>
      <c r="B162" s="168" t="str">
        <f aca="true" t="shared" si="18" ref="B162:Q162">B15</f>
        <v>-</v>
      </c>
      <c r="C162" s="168" t="str">
        <f t="shared" si="18"/>
        <v>-</v>
      </c>
      <c r="D162" s="168">
        <f t="shared" si="18"/>
        <v>1</v>
      </c>
      <c r="E162" s="168">
        <f t="shared" si="18"/>
        <v>0</v>
      </c>
      <c r="F162" s="168">
        <f t="shared" si="18"/>
        <v>0</v>
      </c>
      <c r="G162" s="168">
        <f t="shared" si="18"/>
        <v>0</v>
      </c>
      <c r="H162" s="168">
        <f t="shared" si="18"/>
        <v>0</v>
      </c>
      <c r="I162" s="168">
        <f t="shared" si="18"/>
        <v>0</v>
      </c>
      <c r="J162" s="168">
        <f t="shared" si="18"/>
        <v>0</v>
      </c>
      <c r="K162" s="168">
        <f t="shared" si="18"/>
        <v>0</v>
      </c>
      <c r="L162" s="168">
        <f t="shared" si="18"/>
        <v>0</v>
      </c>
      <c r="M162" s="168">
        <f t="shared" si="18"/>
        <v>0</v>
      </c>
      <c r="N162" s="168">
        <f t="shared" si="18"/>
        <v>0</v>
      </c>
      <c r="O162" s="168">
        <f t="shared" si="18"/>
        <v>0</v>
      </c>
      <c r="P162" s="168">
        <f t="shared" si="18"/>
        <v>0</v>
      </c>
      <c r="Q162" s="168">
        <f t="shared" si="18"/>
        <v>1</v>
      </c>
    </row>
  </sheetData>
  <sheetProtection password="CE60" sheet="1" objects="1" scenarios="1"/>
  <mergeCells count="15">
    <mergeCell ref="M68:M69"/>
    <mergeCell ref="N68:N69"/>
    <mergeCell ref="Q68:Q69"/>
    <mergeCell ref="A67:A69"/>
    <mergeCell ref="C68:C69"/>
    <mergeCell ref="G68:G69"/>
    <mergeCell ref="I68:I69"/>
    <mergeCell ref="A1:Q1"/>
    <mergeCell ref="N3:N4"/>
    <mergeCell ref="A2:A4"/>
    <mergeCell ref="Q3:Q4"/>
    <mergeCell ref="C3:C4"/>
    <mergeCell ref="G3:G4"/>
    <mergeCell ref="I3:I4"/>
    <mergeCell ref="M3:M4"/>
  </mergeCells>
  <printOptions/>
  <pageMargins left="0.75" right="0.75" top="1" bottom="1" header="0.5" footer="0.5"/>
  <pageSetup orientation="landscape" paperSize="9" scale="78" r:id="rId1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Peppe</dc:creator>
  <cp:keywords/>
  <dc:description/>
  <cp:lastModifiedBy>Peppe</cp:lastModifiedBy>
  <cp:lastPrinted>2017-07-16T21:04:05Z</cp:lastPrinted>
  <dcterms:created xsi:type="dcterms:W3CDTF">2016-05-21T21:32:50Z</dcterms:created>
  <dcterms:modified xsi:type="dcterms:W3CDTF">2017-07-16T21:04:15Z</dcterms:modified>
  <cp:category/>
  <cp:version/>
  <cp:contentType/>
  <cp:contentStatus/>
</cp:coreProperties>
</file>