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506" windowWidth="11820" windowHeight="8730" activeTab="0"/>
  </bookViews>
  <sheets>
    <sheet name="Istruzioni" sheetId="1" r:id="rId1"/>
    <sheet name="Calcolo97" sheetId="2" r:id="rId2"/>
    <sheet name="Calcolo82" sheetId="3" r:id="rId3"/>
    <sheet name="Calcolo76" sheetId="4" r:id="rId4"/>
    <sheet name="maschi" sheetId="5" state="hidden" r:id="rId5"/>
    <sheet name="femmine" sheetId="6" state="hidden" r:id="rId6"/>
    <sheet name="RisMat97-07" sheetId="7" state="hidden" r:id="rId7"/>
    <sheet name="RisM82-97" sheetId="8" state="hidden" r:id="rId8"/>
  </sheets>
  <externalReferences>
    <externalReference r:id="rId11"/>
  </externalReferences>
  <definedNames>
    <definedName name="Aliquota">'[1]Calcolo Riscatto'!#REF!</definedName>
    <definedName name="AltriAss">'[1]Calcolo Riscatto'!#REF!</definedName>
    <definedName name="_xlnm.Print_Area" localSheetId="2">'Calcolo82'!$U$3:$X$49</definedName>
    <definedName name="_xlnm.Print_Area" localSheetId="1">'Calcolo97'!$U$3:$X$49</definedName>
    <definedName name="_xlnm.Print_Area" localSheetId="5">'femmine'!$A$1:$AT$69</definedName>
    <definedName name="_xlnm.Print_Area" localSheetId="4">'maschi'!$A$1:$AT$69</definedName>
    <definedName name="_xlnm.Print_Area" localSheetId="6">'RisMat97-07'!#REF!</definedName>
    <definedName name="Età">'[1]Calcolo Riscatto'!#REF!</definedName>
  </definedNames>
  <calcPr fullCalcOnLoad="1"/>
</workbook>
</file>

<file path=xl/comments2.xml><?xml version="1.0" encoding="utf-8"?>
<comments xmlns="http://schemas.openxmlformats.org/spreadsheetml/2006/main">
  <authors>
    <author>Michele</author>
  </authors>
  <commentList>
    <comment ref="E31" authorId="0">
      <text>
        <r>
          <rPr>
            <b/>
            <sz val="9"/>
            <rFont val="Tahoma"/>
            <family val="0"/>
          </rPr>
          <t xml:space="preserve">La retribuzione maggiorabile comprende:
1) lo stipendio 
2) eventuale vacanza contrattuale
3) eventuale assegno ad  personam
4) valorizzazione ata
5) eventuale retribuzione di anzianità (RIA)
</t>
        </r>
      </text>
    </comment>
    <comment ref="I20" authorId="0">
      <text>
        <r>
          <rPr>
            <b/>
            <sz val="9"/>
            <rFont val="Tahoma"/>
            <family val="0"/>
          </rPr>
          <t>Indicare l'anzianità maturata comprensiva dei periodi di cui si chiede il riscatto.
Bisogna tener conto:
1) dei periodi utili ex se per i quali non occorre fare alcuna domanda (servizio di ruolo, supplenze e incarichi con ritenute in conto Tesoro, servizio militare, maggiorazioni).
2) altri servizi computati e/o riscattati (per i riscatti deve essere stato accettato il relativo provvedimento)</t>
        </r>
      </text>
    </comment>
    <comment ref="I22" authorId="0">
      <text>
        <r>
          <rPr>
            <b/>
            <sz val="9"/>
            <rFont val="Tahoma"/>
            <family val="0"/>
          </rPr>
          <t>Vedi nota in I20</t>
        </r>
      </text>
    </comment>
  </commentList>
</comments>
</file>

<file path=xl/comments3.xml><?xml version="1.0" encoding="utf-8"?>
<comments xmlns="http://schemas.openxmlformats.org/spreadsheetml/2006/main">
  <authors>
    <author>Michele</author>
  </authors>
  <commentList>
    <comment ref="E27" authorId="0">
      <text>
        <r>
          <rPr>
            <b/>
            <sz val="9"/>
            <rFont val="Tahoma"/>
            <family val="0"/>
          </rPr>
          <t xml:space="preserve">La retribuzione maggiorabile comprende:
1) lo stipendio 
2) eventuale vacanza contrattuale
3) eventuale assegno ad  personam
4) valorizzazione ata
5) eventuale retribuzione di anzianità (RIA)
</t>
        </r>
      </text>
    </comment>
    <comment ref="I20" authorId="0">
      <text>
        <r>
          <rPr>
            <b/>
            <sz val="9"/>
            <rFont val="Tahoma"/>
            <family val="0"/>
          </rPr>
          <t>Indicare l'anzianità maturata comprensiva dei periodi di cui si chiede il riscatto.
Bisogna tener conto:
1) dei periodi utili ex se per i quali non occorre fare alcuna domanda (servizio di ruolo, supplenze e incarichi con ritenute in conto Tesoro, servizio militare, maggiorazioni).
2) altri servizi computati e/o riscattati (per i riscatti deve essere stato accettato il relativo provvedimento)</t>
        </r>
      </text>
    </comment>
    <comment ref="A29" authorId="0">
      <text>
        <r>
          <rPr>
            <sz val="9"/>
            <rFont val="Tahoma"/>
            <family val="0"/>
          </rPr>
          <t xml:space="preserve">
INDENNITA' INTEGRATIVA SPECIALE    
Collaboratore scolastico 517,26
Assistente tecnico/amministrativo 523,34
Responsabile amministrativo 530,98
D.S.G.A. 553,45
Insegnante scuola materna 532,01
Insegnante scuola elementare 532,01
Insegnante tecnico-pratico 532,01
Insegnante scuola media 538,3
Insegnante secondaria superiore 538,3
Dirigente scolastico 558,77
</t>
        </r>
      </text>
    </comment>
  </commentList>
</comments>
</file>

<file path=xl/sharedStrings.xml><?xml version="1.0" encoding="utf-8"?>
<sst xmlns="http://schemas.openxmlformats.org/spreadsheetml/2006/main" count="259" uniqueCount="160">
  <si>
    <t>SEZIONE 1-M. -  PER INDIVIDUI DI CONDIZIONE ATTIVA</t>
  </si>
  <si>
    <t>MASCHI</t>
  </si>
  <si>
    <t>Età</t>
  </si>
  <si>
    <t>Capitale corrispondente ad una pensione unitaria, con anzianità contributiva(*) pari a:</t>
  </si>
  <si>
    <t xml:space="preserve">(*) L'anzianità contributiva deve essere determinata tenendo conto sia dei contributi riconosciuti a seguito dell'operazione sia di quelli che, </t>
  </si>
  <si>
    <t xml:space="preserve">      al momento dell'operazione stessa, risultano già regolarmente accreditati.</t>
  </si>
  <si>
    <t>SEZIONE 1-F. -  PER INDIVIDUI DI CONDIZIONE ATTIVA</t>
  </si>
  <si>
    <t>SEZIONE 1-F. - PER INDIVIDUI DI CONDIZIONE ATTIVA</t>
  </si>
  <si>
    <t>FEMMINE</t>
  </si>
  <si>
    <t>nota</t>
  </si>
  <si>
    <t>Cognome e nome</t>
  </si>
  <si>
    <t xml:space="preserve"> </t>
  </si>
  <si>
    <t>Qualifica</t>
  </si>
  <si>
    <t>minapoli software</t>
  </si>
  <si>
    <t>CALCOLO RISCATTO LAUREA</t>
  </si>
  <si>
    <t>Data di nascita</t>
  </si>
  <si>
    <t>Data di presentazione della domanda</t>
  </si>
  <si>
    <t xml:space="preserve">              Sesso (M/F)</t>
  </si>
  <si>
    <t>Retribuzione alla data della domanda:</t>
  </si>
  <si>
    <t>Maggiorazione del 18%</t>
  </si>
  <si>
    <t>Indennità integrativa speciale</t>
  </si>
  <si>
    <t>Tredicesima</t>
  </si>
  <si>
    <t>RISCATTO DELLA LAUREA</t>
  </si>
  <si>
    <t>Versione marzo 2012</t>
  </si>
  <si>
    <t>La nuova situazione creatasi dopo la legge 214/11 nota come manovra economica del governo Monti</t>
  </si>
  <si>
    <t>laurea e dei titoli equipollenti.</t>
  </si>
  <si>
    <t>3) Periodi da riscattare dal 1/1/96 in poi</t>
  </si>
  <si>
    <t>anni</t>
  </si>
  <si>
    <t>mesi</t>
  </si>
  <si>
    <t>giorni</t>
  </si>
  <si>
    <t>mensile</t>
  </si>
  <si>
    <t xml:space="preserve">Annuale </t>
  </si>
  <si>
    <t>Totale</t>
  </si>
  <si>
    <t>Retribuzione annua utile per il calcolo del riscatto</t>
  </si>
  <si>
    <t>Anzianità pensionistica alla data della domanda</t>
  </si>
  <si>
    <t>Calcolo dell'età arrotondata</t>
  </si>
  <si>
    <t>Età in giorni</t>
  </si>
  <si>
    <t>Pari ad anni</t>
  </si>
  <si>
    <t>Età  arrotondata pari ad anni</t>
  </si>
  <si>
    <t>Età arrotondata alla data di presentazione della domanda</t>
  </si>
  <si>
    <t>Periodi di studio di cui si chiede il riscatto</t>
  </si>
  <si>
    <t>Anzianità pensionistica al 31/12/1992 escludendo il riscatto</t>
  </si>
  <si>
    <t>Anzianità al 31/12/1992 senza riscatto</t>
  </si>
  <si>
    <t>Arrotondata in anni</t>
  </si>
  <si>
    <t>e mesi</t>
  </si>
  <si>
    <t>Coefficiente di riserva matematica</t>
  </si>
  <si>
    <t>uomini</t>
  </si>
  <si>
    <t>donne</t>
  </si>
  <si>
    <t>CALCOLO RISCATTO</t>
  </si>
  <si>
    <t>Anzianità con riscatto arrotondata in anni</t>
  </si>
  <si>
    <t>Aliquota</t>
  </si>
  <si>
    <t>Anzianità al 31/12/92 con riscatto anni</t>
  </si>
  <si>
    <t>Anzianità al 31/12/92 senza riscatto anni</t>
  </si>
  <si>
    <t>Differenza di aliquota con/senza riscatto</t>
  </si>
  <si>
    <t>Retribuzione utile</t>
  </si>
  <si>
    <t>Aliquota riferita ai periodi da riscattare</t>
  </si>
  <si>
    <t>Onere del riscatto</t>
  </si>
  <si>
    <t xml:space="preserve">                                         RISCATTO LAUREA</t>
  </si>
  <si>
    <t>Periodi da riscattare anteriori al 31/12/92 e con domanda presentata dopo il 20/11/2007</t>
  </si>
  <si>
    <t>Periodo da riscattare pari ad anni</t>
  </si>
  <si>
    <t xml:space="preserve">                                          mesi</t>
  </si>
  <si>
    <t xml:space="preserve">                                          giorni</t>
  </si>
  <si>
    <t xml:space="preserve">                                                     CALCOLO DELL'ONERE</t>
  </si>
  <si>
    <t>Retribuzione mensile maggiorabile del 18%</t>
  </si>
  <si>
    <t>INSERIRE I PERIODI DA RISCATTARE FINO AL 31/12/92</t>
  </si>
  <si>
    <t>BIANCHI BIANCA</t>
  </si>
  <si>
    <t>Docente scuola elementare</t>
  </si>
  <si>
    <t>TAVOLA PER DETERMINARE LA RISERVA MATEMATICA - FEMMINE</t>
  </si>
  <si>
    <t>TAVOLA PER DETERMINARE LA RISERVA MATEMATICA - MASCHI</t>
  </si>
  <si>
    <t>Tavole 1F ed 1Fbis - Applicazione legge 184/97</t>
  </si>
  <si>
    <t>Tavole 1M ed 1Mbis - Applicazione legge 184/97</t>
  </si>
  <si>
    <t xml:space="preserve"> Anzianità di servizio utile ai fini della pensione comprensiva del periodo da riscattare arrotondata per eccesso o per difetto in anni interi</t>
  </si>
  <si>
    <t>0</t>
  </si>
  <si>
    <t>Riserva matematica</t>
  </si>
  <si>
    <t>Domande  presentate dopo il 20/11/2007</t>
  </si>
  <si>
    <t>maschi</t>
  </si>
  <si>
    <t>femmine</t>
  </si>
  <si>
    <t>Coefficienti da utilizzare</t>
  </si>
  <si>
    <t>VALIDO PER DOMANDE PRESENTATE DOPO L' 11/7/1997 (Entrata in vigore legge 184/97)</t>
  </si>
  <si>
    <t>Domande presentate tra l'11/7/97 e il 20/11/07</t>
  </si>
  <si>
    <t>TAVOLA PER DETERMINARE LA RISERVA MATEMATICA</t>
  </si>
  <si>
    <t>(Decreto del Ministero del Tesoro del 9/5/92)</t>
  </si>
  <si>
    <t xml:space="preserve"> Anzianità di servizio utile ai fini della pensione comprensiva del periodo da riscattare arrotondata per eccesso o per difetto in anni ainteri</t>
  </si>
  <si>
    <t>Limite temporale per la domanda</t>
  </si>
  <si>
    <t>Domande presentate dal</t>
  </si>
  <si>
    <t>al</t>
  </si>
  <si>
    <t>Anzianità alla data della domanda con riscatto laurea</t>
  </si>
  <si>
    <t>Retribuzione utile per domande presentate:</t>
  </si>
  <si>
    <t>dal 4/10/82 al 31/12/94</t>
  </si>
  <si>
    <t>dal 1/1/95 al 11/7/97</t>
  </si>
  <si>
    <t>Retribuzione utile alla data della domanda</t>
  </si>
  <si>
    <t>Data di aumento della retribuzione utile</t>
  </si>
  <si>
    <t>Periodo da riscattare in gg/mesi arrotondati</t>
  </si>
  <si>
    <t>Pari ad anni e mesi</t>
  </si>
  <si>
    <t>N. rate</t>
  </si>
  <si>
    <t>Importo di ogni rata</t>
  </si>
  <si>
    <t>Calcolo numero rate</t>
  </si>
  <si>
    <t>Data da cui si può pagare in 120 rate</t>
  </si>
  <si>
    <t>VALIDO PER DOMANDE PRESENTATE PRIMA DEL 5/10/1982</t>
  </si>
  <si>
    <t>Stipendio mensile</t>
  </si>
  <si>
    <t>Altri assegni pensionabili</t>
  </si>
  <si>
    <t>Retribuzione utile (80%)</t>
  </si>
  <si>
    <t>Calcolo onere</t>
  </si>
  <si>
    <t>Totale annuo</t>
  </si>
  <si>
    <t>Aliquote</t>
  </si>
  <si>
    <t xml:space="preserve">Fino al </t>
  </si>
  <si>
    <t>Dal</t>
  </si>
  <si>
    <t>Onere annuo</t>
  </si>
  <si>
    <t>Periodi da riscattare</t>
  </si>
  <si>
    <t>Onere complessivo</t>
  </si>
  <si>
    <t>2) Periodi da riscattare compresi tra l' 1/1/93 e il 31/12/95</t>
  </si>
  <si>
    <t>1) modifica della procedura di calcolo dal 5/10/82</t>
  </si>
  <si>
    <t>3) modifica della retribuzione pensionabile utile per il calcolo del riscatto:</t>
  </si>
  <si>
    <t xml:space="preserve">   a) dal 5/10/82 con l'inserimento della tredicesima</t>
  </si>
  <si>
    <t xml:space="preserve">   b) dal 1/1/95 con l'inserimento dell'indennità integrativa speciale e della maggiuorazione del 18%</t>
  </si>
  <si>
    <t>Dal 11/7/97 (entrata in vigore del decreto legge n. 184) le tabelle dei coefficienti della riserva matema-</t>
  </si>
  <si>
    <t>tica sono differenziate per uomini e donne in quanto tengono conto della maggiore aspettativa di vita.</t>
  </si>
  <si>
    <t>La differenza comporta per le donne un onere maggiore del 10-15%.</t>
  </si>
  <si>
    <t>La sentenza della Corte Costituzionale n. 764/88 che imponeva lo stesso trattamento per uomini e</t>
  </si>
  <si>
    <t>donne non è applicabile; è applicata invece nei casi di ricongiunzione legge 29/79.</t>
  </si>
  <si>
    <t>L'onere del calcolo varia a seconda della data di presentazione della domanda e dipende da:</t>
  </si>
  <si>
    <t>2) variazione delle tabelle dei coefficienti di riserva matematica al 11/7/1997 e al 20/11/2007</t>
  </si>
  <si>
    <t>£</t>
  </si>
  <si>
    <t>€</t>
  </si>
  <si>
    <t>I decreti riguardanti il periodo sono emessi dai Provveditorati in lire</t>
  </si>
  <si>
    <t>4) Modifica del calcolo dell'aliquota dal 11/7/97</t>
  </si>
  <si>
    <t>mensile €</t>
  </si>
  <si>
    <t>La maggiorazione del 18% e l'indennità integrativa sono escluse dalla retribuzione</t>
  </si>
  <si>
    <t>utile per domande presentate entro il 31/12/94.</t>
  </si>
  <si>
    <t>F</t>
  </si>
  <si>
    <t>Anzianità pensionistica al 31/12/1992 con riscatto</t>
  </si>
  <si>
    <t>Periodi da riscattare anteriori al 31/12/92 e con domanda presentata dopo l' 11/7/97</t>
  </si>
  <si>
    <t>ha fatto fare un cambiamento di rotta a molti che avevano rinunciato al troppo oneroso  riscatto della</t>
  </si>
  <si>
    <t>Visto l'aumento dell'interesse ho pensato fosse utile disporre di  un programma che permettesse  di</t>
  </si>
  <si>
    <t>dare risposte a quanti sono prossimi alla pensione e si aggrappano a questa soluzione per diminuire</t>
  </si>
  <si>
    <t>Il calcolo dell'onere di  riscatto é differenziato per fasce:</t>
  </si>
  <si>
    <t>1) Periodi da riscattare fino al 31/12/1992</t>
  </si>
  <si>
    <t>i tempi di attesa che li separano da questo momento.</t>
  </si>
  <si>
    <t>INSERIRE I PERIODI DA RISCATTARE FINO AL 4/10/82</t>
  </si>
  <si>
    <r>
      <t xml:space="preserve">Indennità integrativa speciale            </t>
    </r>
    <r>
      <rPr>
        <b/>
        <sz val="10"/>
        <color indexed="10"/>
        <rFont val="Arial"/>
        <family val="2"/>
      </rPr>
      <t>(vedi nota)</t>
    </r>
  </si>
  <si>
    <t>INDENNITA' INTEGRATIVA SPECIALE</t>
  </si>
  <si>
    <t>Collaboratore scolastico</t>
  </si>
  <si>
    <t>Assistente tecnico/amministrativo</t>
  </si>
  <si>
    <t>Responsabile amministrativo</t>
  </si>
  <si>
    <t>D.S.G.A.</t>
  </si>
  <si>
    <t>Insegnante scuola materna</t>
  </si>
  <si>
    <t>Insegnante scuola elementare</t>
  </si>
  <si>
    <t>Insegnante tecnico-pratico</t>
  </si>
  <si>
    <t>Insegnante scuola media</t>
  </si>
  <si>
    <t>Insegnante secondaria superiore</t>
  </si>
  <si>
    <t>Dirigente scolastico</t>
  </si>
  <si>
    <t xml:space="preserve">Questo programma è diretto essenzialmente a loro in quanto si può calcolare l'onere del </t>
  </si>
  <si>
    <t>riscatto dei periodi di studio anteriori il 31/12/92.</t>
  </si>
  <si>
    <t>(SOLO PER PERIODI ANTERIORI AL 31/12/92)</t>
  </si>
  <si>
    <t>Per i periodi successivi la procedura di calcolo è differente.</t>
  </si>
  <si>
    <t>VALIDO PER DOMANDE PRESENTATE DAL 5/10/82 AL 10/7/97</t>
  </si>
  <si>
    <t>Note</t>
  </si>
  <si>
    <t xml:space="preserve">Il programma comprende tre fogli di calcolo da usare in funzione del periodo di presentazione della </t>
  </si>
  <si>
    <t xml:space="preserve">domanda; sono presenti le procedure previste per domande presentate dal 76 in poi perché, come è </t>
  </si>
  <si>
    <t>noto, giacciono nei Provveditorati domande vecchissime che ancora non sono state evase.</t>
  </si>
</sst>
</file>

<file path=xl/styles.xml><?xml version="1.0" encoding="utf-8"?>
<styleSheet xmlns="http://schemas.openxmlformats.org/spreadsheetml/2006/main">
  <numFmts count="5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0\-000\-000"/>
    <numFmt numFmtId="171" formatCode="0.0%"/>
    <numFmt numFmtId="172" formatCode="_-\€\ * #,##0.00_-;\-\€\ * #,##0.00_-;_-\€\ * &quot;-&quot;??_-;_-@_-"/>
    <numFmt numFmtId="173" formatCode="_-* #,##0.0000_-;\-* #,##0.0000_-;_-* &quot;-&quot;_-;_-@_-"/>
    <numFmt numFmtId="174" formatCode="_-* #,##0.000_-;\-* #,##0.000_-;_-* &quot;-&quot;_-;_-@_-"/>
    <numFmt numFmtId="175" formatCode="_-* #,##0.0000_-;\-* #,##0.0000_-;_-* &quot;-&quot;????_-;_-@_-"/>
    <numFmt numFmtId="176" formatCode="00"/>
    <numFmt numFmtId="177" formatCode="_-* #,##0.0_-;\-* #,##0.0_-;_-* &quot;-&quot;_-;_-@_-"/>
    <numFmt numFmtId="178" formatCode="_-* #,##0.00_-;\-* #,##0.00_-;_-* &quot;-&quot;_-;_-@_-"/>
    <numFmt numFmtId="179" formatCode="0.0000"/>
    <numFmt numFmtId="180" formatCode="dd\-mm\-yyyy"/>
    <numFmt numFmtId="181" formatCode="#,##0.00000;[Red]\-#,##0.00000"/>
    <numFmt numFmtId="182" formatCode="_-* #,##0.00000_-;\-* #,##0.00000_-;_-* &quot;-&quot;_-;_-@_-"/>
    <numFmt numFmtId="183" formatCode="0.00000"/>
    <numFmt numFmtId="184" formatCode="_-* #,##0.000000_-;\-* #,##0.000000_-;_-* &quot;-&quot;_-;_-@_-"/>
    <numFmt numFmtId="185" formatCode="0.0"/>
    <numFmt numFmtId="186" formatCode="0.000"/>
    <numFmt numFmtId="187" formatCode="_-* #,##0.000_-;\-* #,##0.000_-;_-* &quot;-&quot;???_-;_-@_-"/>
    <numFmt numFmtId="188" formatCode="_-* #,##0.0000000_-;\-* #,##0.0000000_-;_-* &quot;-&quot;_-;_-@_-"/>
    <numFmt numFmtId="189" formatCode="0.000000"/>
    <numFmt numFmtId="190" formatCode="#,##0_ ;\-#,##0\ "/>
    <numFmt numFmtId="191" formatCode="_-* #,##0.000000_-;\-* #,##0.000000_-;_-* &quot;-&quot;??????_-;_-@_-"/>
    <numFmt numFmtId="192" formatCode="_-* #,##0.00000_-;\-* #,##0.00000_-;_-* &quot;-&quot;?????_-;_-@_-"/>
    <numFmt numFmtId="193" formatCode="[$-410]dddd\ d\ mmmm\ yyyy"/>
    <numFmt numFmtId="194" formatCode="d/m/yy"/>
    <numFmt numFmtId="195" formatCode="d/m/yy;@"/>
    <numFmt numFmtId="196" formatCode="_-* #,##0.0_-;\-* #,##0.0_-;_-* &quot;-&quot;??_-;_-@_-"/>
    <numFmt numFmtId="197" formatCode="_-* #,##0_-;\-* #,##0_-;_-* &quot;-&quot;??_-;_-@_-"/>
    <numFmt numFmtId="198" formatCode="_-* #,##0.000_-;\-* #,##0.000_-;_-* &quot;-&quot;??_-;_-@_-"/>
    <numFmt numFmtId="199" formatCode="_-* #,##0.0000_-;\-* #,##0.0000_-;_-* &quot;-&quot;??_-;_-@_-"/>
    <numFmt numFmtId="200" formatCode="_-* #,##0.00000_-;\-* #,##0.00000_-;_-* &quot;-&quot;??_-;_-@_-"/>
    <numFmt numFmtId="201" formatCode="0.000%"/>
    <numFmt numFmtId="202" formatCode="0.0000%"/>
    <numFmt numFmtId="203" formatCode="[$-410]mmmm\-yy;@"/>
    <numFmt numFmtId="204" formatCode="[$-410]mmm\-yy;@"/>
    <numFmt numFmtId="205" formatCode="#,##0.00_ ;\-#,##0.00\ "/>
    <numFmt numFmtId="206" formatCode="#,##0.0_ ;\-#,##0.0\ "/>
    <numFmt numFmtId="207" formatCode="#,##0.000_ ;\-#,##0.000\ "/>
    <numFmt numFmtId="208" formatCode="#,##0.0000_ ;\-#,##0.0000\ "/>
    <numFmt numFmtId="209" formatCode="mmm\-yyyy"/>
    <numFmt numFmtId="210" formatCode=";;;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26"/>
      <color indexed="9"/>
      <name val="Arial"/>
      <family val="2"/>
    </font>
    <font>
      <sz val="2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6"/>
      <color indexed="9"/>
      <name val="Arial"/>
      <family val="2"/>
    </font>
    <font>
      <b/>
      <sz val="9"/>
      <name val="Tahoma"/>
      <family val="0"/>
    </font>
    <font>
      <sz val="16"/>
      <name val="Arial"/>
      <family val="0"/>
    </font>
    <font>
      <sz val="11"/>
      <name val="Arial"/>
      <family val="0"/>
    </font>
    <font>
      <b/>
      <sz val="11"/>
      <color indexed="10"/>
      <name val="Arial"/>
      <family val="2"/>
    </font>
    <font>
      <sz val="10"/>
      <color indexed="40"/>
      <name val="Arial"/>
      <family val="0"/>
    </font>
    <font>
      <b/>
      <sz val="14"/>
      <name val="Arial"/>
      <family val="2"/>
    </font>
    <font>
      <b/>
      <sz val="12"/>
      <color indexed="10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10"/>
      <color indexed="9"/>
      <name val="Arial"/>
      <family val="0"/>
    </font>
    <font>
      <sz val="10"/>
      <color indexed="15"/>
      <name val="Arial"/>
      <family val="0"/>
    </font>
    <font>
      <sz val="12"/>
      <color indexed="9"/>
      <name val="Arial"/>
      <family val="2"/>
    </font>
    <font>
      <b/>
      <sz val="11"/>
      <name val="Arial"/>
      <family val="2"/>
    </font>
    <font>
      <sz val="10"/>
      <color indexed="49"/>
      <name val="Arial"/>
      <family val="0"/>
    </font>
    <font>
      <sz val="9"/>
      <name val="Tahoma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9" fillId="22" borderId="0" applyNumberFormat="0" applyBorder="0" applyAlignment="0" applyProtection="0"/>
    <xf numFmtId="194" fontId="0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41" fontId="20" fillId="0" borderId="0" xfId="46" applyFont="1" applyBorder="1" applyAlignment="1" applyProtection="1">
      <alignment horizontal="left" vertical="center"/>
      <protection hidden="1"/>
    </xf>
    <xf numFmtId="41" fontId="20" fillId="0" borderId="0" xfId="46" applyFont="1" applyBorder="1" applyAlignment="1" applyProtection="1">
      <alignment horizontal="center" vertical="center"/>
      <protection hidden="1"/>
    </xf>
    <xf numFmtId="173" fontId="21" fillId="0" borderId="0" xfId="46" applyNumberFormat="1" applyFont="1" applyBorder="1" applyAlignment="1" applyProtection="1">
      <alignment/>
      <protection hidden="1"/>
    </xf>
    <xf numFmtId="0" fontId="20" fillId="0" borderId="0" xfId="46" applyNumberFormat="1" applyFont="1" applyBorder="1" applyAlignment="1" applyProtection="1">
      <alignment horizontal="center"/>
      <protection hidden="1"/>
    </xf>
    <xf numFmtId="0" fontId="21" fillId="0" borderId="0" xfId="0" applyFont="1" applyBorder="1" applyAlignment="1" applyProtection="1">
      <alignment/>
      <protection hidden="1"/>
    </xf>
    <xf numFmtId="173" fontId="20" fillId="0" borderId="0" xfId="46" applyNumberFormat="1" applyFont="1" applyBorder="1" applyAlignment="1" applyProtection="1">
      <alignment horizontal="left"/>
      <protection hidden="1"/>
    </xf>
    <xf numFmtId="173" fontId="20" fillId="0" borderId="0" xfId="46" applyNumberFormat="1" applyFont="1" applyBorder="1" applyAlignment="1" applyProtection="1">
      <alignment horizontal="center"/>
      <protection hidden="1"/>
    </xf>
    <xf numFmtId="0" fontId="20" fillId="0" borderId="0" xfId="46" applyNumberFormat="1" applyFont="1" applyBorder="1" applyAlignment="1" applyProtection="1">
      <alignment horizontal="center" vertical="center"/>
      <protection hidden="1"/>
    </xf>
    <xf numFmtId="173" fontId="20" fillId="0" borderId="0" xfId="46" applyNumberFormat="1" applyFont="1" applyBorder="1" applyAlignment="1" applyProtection="1">
      <alignment/>
      <protection hidden="1"/>
    </xf>
    <xf numFmtId="0" fontId="20" fillId="0" borderId="0" xfId="0" applyFont="1" applyBorder="1" applyAlignment="1" applyProtection="1">
      <alignment/>
      <protection hidden="1"/>
    </xf>
    <xf numFmtId="190" fontId="20" fillId="0" borderId="0" xfId="46" applyNumberFormat="1" applyFont="1" applyBorder="1" applyAlignment="1" applyProtection="1">
      <alignment/>
      <protection hidden="1"/>
    </xf>
    <xf numFmtId="41" fontId="20" fillId="0" borderId="0" xfId="46" applyFont="1" applyBorder="1" applyAlignment="1" applyProtection="1">
      <alignment/>
      <protection hidden="1"/>
    </xf>
    <xf numFmtId="41" fontId="21" fillId="0" borderId="0" xfId="46" applyFont="1" applyBorder="1" applyAlignment="1" applyProtection="1">
      <alignment/>
      <protection hidden="1"/>
    </xf>
    <xf numFmtId="0" fontId="22" fillId="24" borderId="0" xfId="0" applyFont="1" applyFill="1" applyAlignment="1" applyProtection="1">
      <alignment horizontal="left"/>
      <protection/>
    </xf>
    <xf numFmtId="0" fontId="23" fillId="25" borderId="0" xfId="0" applyFont="1" applyFill="1" applyAlignment="1" applyProtection="1">
      <alignment horizontal="left"/>
      <protection/>
    </xf>
    <xf numFmtId="0" fontId="0" fillId="25" borderId="0" xfId="0" applyFill="1" applyAlignment="1" applyProtection="1">
      <alignment/>
      <protection/>
    </xf>
    <xf numFmtId="0" fontId="24" fillId="14" borderId="0" xfId="0" applyFont="1" applyFill="1" applyAlignment="1" applyProtection="1">
      <alignment/>
      <protection/>
    </xf>
    <xf numFmtId="0" fontId="0" fillId="14" borderId="0" xfId="0" applyFill="1" applyAlignment="1" applyProtection="1">
      <alignment horizontal="center"/>
      <protection/>
    </xf>
    <xf numFmtId="0" fontId="0" fillId="14" borderId="0" xfId="0" applyFill="1" applyAlignment="1" applyProtection="1">
      <alignment/>
      <protection/>
    </xf>
    <xf numFmtId="0" fontId="0" fillId="25" borderId="0" xfId="0" applyFont="1" applyFill="1" applyAlignment="1" applyProtection="1">
      <alignment/>
      <protection/>
    </xf>
    <xf numFmtId="0" fontId="26" fillId="22" borderId="10" xfId="0" applyFont="1" applyFill="1" applyBorder="1" applyAlignment="1" applyProtection="1">
      <alignment/>
      <protection locked="0"/>
    </xf>
    <xf numFmtId="178" fontId="0" fillId="14" borderId="0" xfId="0" applyNumberFormat="1" applyFill="1" applyAlignment="1" applyProtection="1">
      <alignment/>
      <protection/>
    </xf>
    <xf numFmtId="0" fontId="27" fillId="24" borderId="0" xfId="0" applyFont="1" applyFill="1" applyAlignment="1" applyProtection="1">
      <alignment horizontal="left"/>
      <protection/>
    </xf>
    <xf numFmtId="0" fontId="0" fillId="26" borderId="0" xfId="0" applyFill="1" applyAlignment="1">
      <alignment/>
    </xf>
    <xf numFmtId="0" fontId="0" fillId="14" borderId="0" xfId="0" applyFill="1" applyAlignment="1" applyProtection="1">
      <alignment horizontal="left"/>
      <protection/>
    </xf>
    <xf numFmtId="0" fontId="0" fillId="26" borderId="0" xfId="0" applyFill="1" applyAlignment="1" applyProtection="1">
      <alignment/>
      <protection/>
    </xf>
    <xf numFmtId="0" fontId="25" fillId="14" borderId="0" xfId="0" applyFont="1" applyFill="1" applyAlignment="1" applyProtection="1">
      <alignment horizontal="center"/>
      <protection/>
    </xf>
    <xf numFmtId="0" fontId="25" fillId="14" borderId="10" xfId="0" applyFont="1" applyFill="1" applyBorder="1" applyAlignment="1" applyProtection="1">
      <alignment horizontal="center"/>
      <protection/>
    </xf>
    <xf numFmtId="0" fontId="25" fillId="14" borderId="0" xfId="0" applyFont="1" applyFill="1" applyAlignment="1" applyProtection="1">
      <alignment horizontal="left"/>
      <protection/>
    </xf>
    <xf numFmtId="0" fontId="0" fillId="25" borderId="0" xfId="0" applyFill="1" applyAlignment="1">
      <alignment/>
    </xf>
    <xf numFmtId="0" fontId="29" fillId="25" borderId="0" xfId="0" applyFont="1" applyFill="1" applyAlignment="1">
      <alignment horizontal="center"/>
    </xf>
    <xf numFmtId="0" fontId="24" fillId="25" borderId="0" xfId="0" applyFont="1" applyFill="1" applyAlignment="1">
      <alignment horizontal="right"/>
    </xf>
    <xf numFmtId="0" fontId="30" fillId="25" borderId="0" xfId="0" applyFont="1" applyFill="1" applyAlignment="1">
      <alignment/>
    </xf>
    <xf numFmtId="1" fontId="32" fillId="14" borderId="0" xfId="0" applyNumberFormat="1" applyFont="1" applyFill="1" applyAlignment="1" applyProtection="1">
      <alignment/>
      <protection/>
    </xf>
    <xf numFmtId="0" fontId="25" fillId="14" borderId="0" xfId="0" applyFont="1" applyFill="1" applyAlignment="1" applyProtection="1">
      <alignment/>
      <protection/>
    </xf>
    <xf numFmtId="14" fontId="0" fillId="22" borderId="10" xfId="0" applyNumberFormat="1" applyFont="1" applyFill="1" applyBorder="1" applyAlignment="1" applyProtection="1">
      <alignment/>
      <protection locked="0"/>
    </xf>
    <xf numFmtId="178" fontId="0" fillId="14" borderId="0" xfId="0" applyNumberFormat="1" applyFill="1" applyAlignment="1" applyProtection="1">
      <alignment horizontal="center"/>
      <protection/>
    </xf>
    <xf numFmtId="0" fontId="26" fillId="22" borderId="10" xfId="0" applyFont="1" applyFill="1" applyBorder="1" applyAlignment="1" applyProtection="1">
      <alignment horizontal="center"/>
      <protection locked="0"/>
    </xf>
    <xf numFmtId="0" fontId="0" fillId="25" borderId="10" xfId="0" applyFont="1" applyFill="1" applyBorder="1" applyAlignment="1" applyProtection="1">
      <alignment horizontal="center"/>
      <protection/>
    </xf>
    <xf numFmtId="0" fontId="0" fillId="22" borderId="10" xfId="0" applyFont="1" applyFill="1" applyBorder="1" applyAlignment="1" applyProtection="1">
      <alignment horizontal="center"/>
      <protection locked="0"/>
    </xf>
    <xf numFmtId="0" fontId="0" fillId="14" borderId="0" xfId="0" applyFont="1" applyFill="1" applyAlignment="1" applyProtection="1">
      <alignment horizontal="center"/>
      <protection/>
    </xf>
    <xf numFmtId="0" fontId="0" fillId="25" borderId="11" xfId="0" applyFont="1" applyFill="1" applyBorder="1" applyAlignment="1" applyProtection="1">
      <alignment/>
      <protection/>
    </xf>
    <xf numFmtId="0" fontId="0" fillId="25" borderId="12" xfId="0" applyFont="1" applyFill="1" applyBorder="1" applyAlignment="1" applyProtection="1">
      <alignment/>
      <protection/>
    </xf>
    <xf numFmtId="0" fontId="0" fillId="25" borderId="13" xfId="0" applyFill="1" applyBorder="1" applyAlignment="1" applyProtection="1">
      <alignment/>
      <protection/>
    </xf>
    <xf numFmtId="0" fontId="0" fillId="25" borderId="14" xfId="0" applyFont="1" applyFill="1" applyBorder="1" applyAlignment="1" applyProtection="1">
      <alignment/>
      <protection/>
    </xf>
    <xf numFmtId="0" fontId="0" fillId="25" borderId="0" xfId="0" applyFont="1" applyFill="1" applyBorder="1" applyAlignment="1" applyProtection="1">
      <alignment/>
      <protection/>
    </xf>
    <xf numFmtId="0" fontId="0" fillId="25" borderId="15" xfId="0" applyFill="1" applyBorder="1" applyAlignment="1" applyProtection="1">
      <alignment/>
      <protection/>
    </xf>
    <xf numFmtId="0" fontId="0" fillId="25" borderId="16" xfId="0" applyFont="1" applyFill="1" applyBorder="1" applyAlignment="1" applyProtection="1">
      <alignment/>
      <protection/>
    </xf>
    <xf numFmtId="0" fontId="0" fillId="25" borderId="17" xfId="0" applyFont="1" applyFill="1" applyBorder="1" applyAlignment="1" applyProtection="1">
      <alignment/>
      <protection/>
    </xf>
    <xf numFmtId="0" fontId="0" fillId="25" borderId="18" xfId="0" applyFill="1" applyBorder="1" applyAlignment="1" applyProtection="1">
      <alignment/>
      <protection/>
    </xf>
    <xf numFmtId="0" fontId="0" fillId="25" borderId="13" xfId="0" applyFont="1" applyFill="1" applyBorder="1" applyAlignment="1" applyProtection="1">
      <alignment/>
      <protection/>
    </xf>
    <xf numFmtId="0" fontId="0" fillId="25" borderId="0" xfId="0" applyNumberFormat="1" applyFont="1" applyFill="1" applyBorder="1" applyAlignment="1" applyProtection="1">
      <alignment/>
      <protection/>
    </xf>
    <xf numFmtId="0" fontId="0" fillId="25" borderId="15" xfId="0" applyNumberFormat="1" applyFont="1" applyFill="1" applyBorder="1" applyAlignment="1" applyProtection="1">
      <alignment/>
      <protection/>
    </xf>
    <xf numFmtId="0" fontId="0" fillId="25" borderId="15" xfId="0" applyFont="1" applyFill="1" applyBorder="1" applyAlignment="1" applyProtection="1">
      <alignment/>
      <protection/>
    </xf>
    <xf numFmtId="0" fontId="0" fillId="25" borderId="18" xfId="0" applyFont="1" applyFill="1" applyBorder="1" applyAlignment="1" applyProtection="1">
      <alignment/>
      <protection/>
    </xf>
    <xf numFmtId="0" fontId="0" fillId="25" borderId="12" xfId="0" applyFill="1" applyBorder="1" applyAlignment="1" applyProtection="1">
      <alignment/>
      <protection/>
    </xf>
    <xf numFmtId="0" fontId="0" fillId="25" borderId="0" xfId="0" applyFill="1" applyBorder="1" applyAlignment="1" applyProtection="1">
      <alignment/>
      <protection/>
    </xf>
    <xf numFmtId="0" fontId="0" fillId="25" borderId="17" xfId="0" applyFill="1" applyBorder="1" applyAlignment="1" applyProtection="1">
      <alignment/>
      <protection/>
    </xf>
    <xf numFmtId="41" fontId="21" fillId="0" borderId="0" xfId="46" applyFont="1" applyBorder="1" applyAlignment="1" applyProtection="1">
      <alignment horizontal="center" vertical="center"/>
      <protection hidden="1"/>
    </xf>
    <xf numFmtId="173" fontId="21" fillId="0" borderId="0" xfId="46" applyNumberFormat="1" applyFont="1" applyBorder="1" applyAlignment="1" applyProtection="1">
      <alignment horizontal="center" vertical="center"/>
      <protection hidden="1"/>
    </xf>
    <xf numFmtId="182" fontId="21" fillId="0" borderId="0" xfId="46" applyNumberFormat="1" applyFont="1" applyBorder="1" applyAlignment="1" applyProtection="1">
      <alignment horizontal="center" vertical="center"/>
      <protection hidden="1"/>
    </xf>
    <xf numFmtId="179" fontId="0" fillId="25" borderId="10" xfId="0" applyNumberFormat="1" applyFont="1" applyFill="1" applyBorder="1" applyAlignment="1" applyProtection="1">
      <alignment horizontal="center"/>
      <protection/>
    </xf>
    <xf numFmtId="43" fontId="0" fillId="22" borderId="10" xfId="45" applyFont="1" applyFill="1" applyBorder="1" applyAlignment="1" applyProtection="1">
      <alignment/>
      <protection locked="0"/>
    </xf>
    <xf numFmtId="43" fontId="0" fillId="25" borderId="10" xfId="45" applyFont="1" applyFill="1" applyBorder="1" applyAlignment="1" applyProtection="1">
      <alignment/>
      <protection/>
    </xf>
    <xf numFmtId="43" fontId="24" fillId="25" borderId="10" xfId="45" applyFont="1" applyFill="1" applyBorder="1" applyAlignment="1" applyProtection="1">
      <alignment/>
      <protection/>
    </xf>
    <xf numFmtId="0" fontId="30" fillId="14" borderId="19" xfId="0" applyFont="1" applyFill="1" applyBorder="1" applyAlignment="1" applyProtection="1">
      <alignment horizontal="left"/>
      <protection/>
    </xf>
    <xf numFmtId="0" fontId="30" fillId="14" borderId="20" xfId="0" applyFont="1" applyFill="1" applyBorder="1" applyAlignment="1" applyProtection="1">
      <alignment horizontal="center"/>
      <protection/>
    </xf>
    <xf numFmtId="178" fontId="30" fillId="14" borderId="10" xfId="0" applyNumberFormat="1" applyFont="1" applyFill="1" applyBorder="1" applyAlignment="1" applyProtection="1">
      <alignment/>
      <protection/>
    </xf>
    <xf numFmtId="182" fontId="30" fillId="14" borderId="10" xfId="0" applyNumberFormat="1" applyFont="1" applyFill="1" applyBorder="1" applyAlignment="1" applyProtection="1">
      <alignment/>
      <protection/>
    </xf>
    <xf numFmtId="173" fontId="30" fillId="14" borderId="10" xfId="0" applyNumberFormat="1" applyFont="1" applyFill="1" applyBorder="1" applyAlignment="1" applyProtection="1">
      <alignment/>
      <protection/>
    </xf>
    <xf numFmtId="0" fontId="30" fillId="14" borderId="11" xfId="0" applyFont="1" applyFill="1" applyBorder="1" applyAlignment="1" applyProtection="1">
      <alignment horizontal="left"/>
      <protection/>
    </xf>
    <xf numFmtId="0" fontId="30" fillId="14" borderId="12" xfId="0" applyFont="1" applyFill="1" applyBorder="1" applyAlignment="1" applyProtection="1">
      <alignment horizontal="center"/>
      <protection/>
    </xf>
    <xf numFmtId="178" fontId="30" fillId="14" borderId="21" xfId="0" applyNumberFormat="1" applyFont="1" applyFill="1" applyBorder="1" applyAlignment="1" applyProtection="1">
      <alignment/>
      <protection/>
    </xf>
    <xf numFmtId="0" fontId="31" fillId="14" borderId="14" xfId="0" applyFont="1" applyFill="1" applyBorder="1" applyAlignment="1" applyProtection="1">
      <alignment horizontal="left"/>
      <protection/>
    </xf>
    <xf numFmtId="0" fontId="30" fillId="14" borderId="0" xfId="0" applyFont="1" applyFill="1" applyBorder="1" applyAlignment="1" applyProtection="1">
      <alignment horizontal="center"/>
      <protection/>
    </xf>
    <xf numFmtId="178" fontId="31" fillId="14" borderId="22" xfId="0" applyNumberFormat="1" applyFont="1" applyFill="1" applyBorder="1" applyAlignment="1" applyProtection="1">
      <alignment/>
      <protection/>
    </xf>
    <xf numFmtId="0" fontId="30" fillId="14" borderId="16" xfId="0" applyFont="1" applyFill="1" applyBorder="1" applyAlignment="1" applyProtection="1">
      <alignment horizontal="center"/>
      <protection/>
    </xf>
    <xf numFmtId="0" fontId="30" fillId="14" borderId="17" xfId="0" applyFont="1" applyFill="1" applyBorder="1" applyAlignment="1" applyProtection="1">
      <alignment horizontal="center"/>
      <protection/>
    </xf>
    <xf numFmtId="178" fontId="30" fillId="14" borderId="23" xfId="0" applyNumberFormat="1" applyFont="1" applyFill="1" applyBorder="1" applyAlignment="1" applyProtection="1">
      <alignment/>
      <protection/>
    </xf>
    <xf numFmtId="14" fontId="0" fillId="26" borderId="0" xfId="0" applyNumberFormat="1" applyFill="1" applyAlignment="1">
      <alignment/>
    </xf>
    <xf numFmtId="43" fontId="0" fillId="26" borderId="0" xfId="0" applyNumberFormat="1" applyFill="1" applyAlignment="1">
      <alignment/>
    </xf>
    <xf numFmtId="178" fontId="0" fillId="26" borderId="0" xfId="0" applyNumberFormat="1" applyFill="1" applyAlignment="1">
      <alignment/>
    </xf>
    <xf numFmtId="0" fontId="24" fillId="26" borderId="0" xfId="0" applyFont="1" applyFill="1" applyAlignment="1">
      <alignment/>
    </xf>
    <xf numFmtId="43" fontId="24" fillId="26" borderId="0" xfId="0" applyNumberFormat="1" applyFont="1" applyFill="1" applyAlignment="1">
      <alignment/>
    </xf>
    <xf numFmtId="0" fontId="25" fillId="26" borderId="0" xfId="0" applyFont="1" applyFill="1" applyAlignment="1">
      <alignment/>
    </xf>
    <xf numFmtId="43" fontId="25" fillId="26" borderId="0" xfId="0" applyNumberFormat="1" applyFont="1" applyFill="1" applyAlignment="1">
      <alignment/>
    </xf>
    <xf numFmtId="178" fontId="25" fillId="26" borderId="0" xfId="0" applyNumberFormat="1" applyFont="1" applyFill="1" applyAlignment="1">
      <alignment/>
    </xf>
    <xf numFmtId="14" fontId="0" fillId="26" borderId="0" xfId="0" applyNumberFormat="1" applyFill="1" applyAlignment="1">
      <alignment horizontal="left"/>
    </xf>
    <xf numFmtId="0" fontId="33" fillId="26" borderId="0" xfId="0" applyFont="1" applyFill="1" applyAlignment="1">
      <alignment/>
    </xf>
    <xf numFmtId="0" fontId="34" fillId="26" borderId="0" xfId="0" applyFont="1" applyFill="1" applyAlignment="1">
      <alignment/>
    </xf>
    <xf numFmtId="0" fontId="25" fillId="14" borderId="0" xfId="0" applyFont="1" applyFill="1" applyBorder="1" applyAlignment="1" applyProtection="1">
      <alignment horizontal="center"/>
      <protection/>
    </xf>
    <xf numFmtId="0" fontId="35" fillId="26" borderId="0" xfId="0" applyFont="1" applyFill="1" applyAlignment="1">
      <alignment/>
    </xf>
    <xf numFmtId="0" fontId="0" fillId="26" borderId="0" xfId="0" applyFill="1" applyAlignment="1">
      <alignment horizontal="center"/>
    </xf>
    <xf numFmtId="182" fontId="0" fillId="26" borderId="0" xfId="0" applyNumberFormat="1" applyFill="1" applyAlignment="1">
      <alignment/>
    </xf>
    <xf numFmtId="0" fontId="33" fillId="27" borderId="0" xfId="0" applyFont="1" applyFill="1" applyAlignment="1">
      <alignment/>
    </xf>
    <xf numFmtId="1" fontId="24" fillId="4" borderId="22" xfId="0" applyNumberFormat="1" applyFont="1" applyFill="1" applyBorder="1" applyAlignment="1">
      <alignment/>
    </xf>
    <xf numFmtId="0" fontId="0" fillId="4" borderId="0" xfId="0" applyFill="1" applyAlignment="1">
      <alignment/>
    </xf>
    <xf numFmtId="0" fontId="0" fillId="28" borderId="0" xfId="0" applyFill="1" applyAlignment="1">
      <alignment/>
    </xf>
    <xf numFmtId="1" fontId="24" fillId="25" borderId="22" xfId="0" applyNumberFormat="1" applyFont="1" applyFill="1" applyBorder="1" applyAlignment="1">
      <alignment/>
    </xf>
    <xf numFmtId="0" fontId="36" fillId="27" borderId="0" xfId="0" applyFont="1" applyFill="1" applyAlignment="1">
      <alignment/>
    </xf>
    <xf numFmtId="1" fontId="0" fillId="4" borderId="22" xfId="0" applyNumberFormat="1" applyFill="1" applyBorder="1" applyAlignment="1">
      <alignment/>
    </xf>
    <xf numFmtId="1" fontId="0" fillId="25" borderId="22" xfId="0" applyNumberFormat="1" applyFill="1" applyBorder="1" applyAlignment="1">
      <alignment/>
    </xf>
    <xf numFmtId="0" fontId="0" fillId="27" borderId="0" xfId="0" applyFill="1" applyAlignment="1">
      <alignment/>
    </xf>
    <xf numFmtId="1" fontId="25" fillId="4" borderId="22" xfId="0" applyNumberFormat="1" applyFont="1" applyFill="1" applyBorder="1" applyAlignment="1">
      <alignment horizontal="center"/>
    </xf>
    <xf numFmtId="0" fontId="25" fillId="4" borderId="0" xfId="0" applyFont="1" applyFill="1" applyAlignment="1">
      <alignment/>
    </xf>
    <xf numFmtId="1" fontId="25" fillId="25" borderId="22" xfId="0" applyNumberFormat="1" applyFont="1" applyFill="1" applyBorder="1" applyAlignment="1">
      <alignment horizontal="center"/>
    </xf>
    <xf numFmtId="0" fontId="25" fillId="25" borderId="0" xfId="0" applyFont="1" applyFill="1" applyAlignment="1">
      <alignment/>
    </xf>
    <xf numFmtId="1" fontId="24" fillId="4" borderId="23" xfId="0" applyNumberFormat="1" applyFont="1" applyFill="1" applyBorder="1" applyAlignment="1">
      <alignment horizontal="center"/>
    </xf>
    <xf numFmtId="41" fontId="25" fillId="4" borderId="0" xfId="46" applyFont="1" applyFill="1" applyAlignment="1" quotePrefix="1">
      <alignment horizontal="center"/>
    </xf>
    <xf numFmtId="41" fontId="25" fillId="4" borderId="0" xfId="46" applyFont="1" applyFill="1" applyAlignment="1">
      <alignment horizontal="center"/>
    </xf>
    <xf numFmtId="1" fontId="24" fillId="25" borderId="23" xfId="0" applyNumberFormat="1" applyFont="1" applyFill="1" applyBorder="1" applyAlignment="1">
      <alignment horizontal="center"/>
    </xf>
    <xf numFmtId="41" fontId="25" fillId="25" borderId="0" xfId="46" applyFont="1" applyFill="1" applyAlignment="1" quotePrefix="1">
      <alignment horizontal="center"/>
    </xf>
    <xf numFmtId="41" fontId="25" fillId="25" borderId="0" xfId="46" applyFont="1" applyFill="1" applyAlignment="1">
      <alignment horizontal="center"/>
    </xf>
    <xf numFmtId="179" fontId="0" fillId="26" borderId="20" xfId="0" applyNumberFormat="1" applyFill="1" applyBorder="1" applyAlignment="1">
      <alignment/>
    </xf>
    <xf numFmtId="179" fontId="0" fillId="26" borderId="10" xfId="0" applyNumberFormat="1" applyFill="1" applyBorder="1" applyAlignment="1">
      <alignment/>
    </xf>
    <xf numFmtId="0" fontId="0" fillId="26" borderId="10" xfId="0" applyFill="1" applyBorder="1" applyAlignment="1">
      <alignment/>
    </xf>
    <xf numFmtId="1" fontId="25" fillId="4" borderId="24" xfId="0" applyNumberFormat="1" applyFont="1" applyFill="1" applyBorder="1" applyAlignment="1">
      <alignment horizontal="center"/>
    </xf>
    <xf numFmtId="1" fontId="25" fillId="25" borderId="24" xfId="0" applyNumberFormat="1" applyFont="1" applyFill="1" applyBorder="1" applyAlignment="1">
      <alignment horizontal="center"/>
    </xf>
    <xf numFmtId="0" fontId="0" fillId="29" borderId="0" xfId="0" applyFill="1" applyAlignment="1">
      <alignment/>
    </xf>
    <xf numFmtId="41" fontId="21" fillId="29" borderId="0" xfId="46" applyFont="1" applyFill="1" applyBorder="1" applyAlignment="1" applyProtection="1">
      <alignment horizontal="center" vertical="center"/>
      <protection hidden="1"/>
    </xf>
    <xf numFmtId="0" fontId="0" fillId="4" borderId="10" xfId="0" applyFill="1" applyBorder="1" applyAlignment="1">
      <alignment/>
    </xf>
    <xf numFmtId="1" fontId="0" fillId="25" borderId="18" xfId="0" applyNumberFormat="1" applyFill="1" applyBorder="1" applyAlignment="1" applyProtection="1">
      <alignment/>
      <protection/>
    </xf>
    <xf numFmtId="0" fontId="24" fillId="25" borderId="16" xfId="0" applyFont="1" applyFill="1" applyBorder="1" applyAlignment="1" applyProtection="1">
      <alignment/>
      <protection/>
    </xf>
    <xf numFmtId="0" fontId="24" fillId="25" borderId="17" xfId="0" applyFont="1" applyFill="1" applyBorder="1" applyAlignment="1" applyProtection="1">
      <alignment/>
      <protection/>
    </xf>
    <xf numFmtId="1" fontId="24" fillId="10" borderId="0" xfId="49" applyNumberFormat="1" applyFont="1" applyFill="1">
      <alignment/>
      <protection/>
    </xf>
    <xf numFmtId="194" fontId="0" fillId="10" borderId="0" xfId="49" applyFill="1">
      <alignment/>
      <protection/>
    </xf>
    <xf numFmtId="194" fontId="0" fillId="0" borderId="0" xfId="49">
      <alignment/>
      <protection/>
    </xf>
    <xf numFmtId="1" fontId="0" fillId="10" borderId="0" xfId="49" applyNumberFormat="1" applyFill="1">
      <alignment/>
      <protection/>
    </xf>
    <xf numFmtId="1" fontId="25" fillId="10" borderId="15" xfId="49" applyNumberFormat="1" applyFont="1" applyFill="1" applyBorder="1" applyAlignment="1">
      <alignment horizontal="center"/>
      <protection/>
    </xf>
    <xf numFmtId="194" fontId="25" fillId="10" borderId="0" xfId="49" applyFont="1" applyFill="1">
      <alignment/>
      <protection/>
    </xf>
    <xf numFmtId="1" fontId="24" fillId="10" borderId="18" xfId="49" applyNumberFormat="1" applyFont="1" applyFill="1" applyBorder="1" applyAlignment="1">
      <alignment horizontal="center"/>
      <protection/>
    </xf>
    <xf numFmtId="190" fontId="25" fillId="10" borderId="0" xfId="47" applyFont="1" applyFill="1" applyAlignment="1">
      <alignment horizontal="center"/>
    </xf>
    <xf numFmtId="179" fontId="0" fillId="25" borderId="10" xfId="49" applyNumberFormat="1" applyFill="1" applyBorder="1">
      <alignment/>
      <protection/>
    </xf>
    <xf numFmtId="179" fontId="0" fillId="0" borderId="10" xfId="49" applyNumberFormat="1" applyBorder="1">
      <alignment/>
      <protection/>
    </xf>
    <xf numFmtId="179" fontId="0" fillId="30" borderId="10" xfId="49" applyNumberFormat="1" applyFill="1" applyBorder="1">
      <alignment/>
      <protection/>
    </xf>
    <xf numFmtId="1" fontId="0" fillId="0" borderId="0" xfId="49" applyNumberFormat="1">
      <alignment/>
      <protection/>
    </xf>
    <xf numFmtId="195" fontId="0" fillId="25" borderId="0" xfId="0" applyNumberFormat="1" applyFont="1" applyFill="1" applyBorder="1" applyAlignment="1" applyProtection="1">
      <alignment/>
      <protection/>
    </xf>
    <xf numFmtId="0" fontId="0" fillId="25" borderId="0" xfId="0" applyFont="1" applyFill="1" applyBorder="1" applyAlignment="1" applyProtection="1">
      <alignment horizontal="center"/>
      <protection/>
    </xf>
    <xf numFmtId="195" fontId="0" fillId="25" borderId="15" xfId="0" applyNumberFormat="1" applyFont="1" applyFill="1" applyBorder="1" applyAlignment="1" applyProtection="1">
      <alignment/>
      <protection/>
    </xf>
    <xf numFmtId="195" fontId="0" fillId="25" borderId="17" xfId="0" applyNumberFormat="1" applyFont="1" applyFill="1" applyBorder="1" applyAlignment="1" applyProtection="1">
      <alignment/>
      <protection/>
    </xf>
    <xf numFmtId="0" fontId="0" fillId="25" borderId="17" xfId="0" applyNumberFormat="1" applyFont="1" applyFill="1" applyBorder="1" applyAlignment="1" applyProtection="1">
      <alignment/>
      <protection/>
    </xf>
    <xf numFmtId="0" fontId="0" fillId="25" borderId="18" xfId="0" applyNumberFormat="1" applyFont="1" applyFill="1" applyBorder="1" applyAlignment="1" applyProtection="1">
      <alignment/>
      <protection/>
    </xf>
    <xf numFmtId="0" fontId="24" fillId="25" borderId="17" xfId="0" applyNumberFormat="1" applyFont="1" applyFill="1" applyBorder="1" applyAlignment="1" applyProtection="1">
      <alignment/>
      <protection/>
    </xf>
    <xf numFmtId="0" fontId="0" fillId="25" borderId="19" xfId="0" applyFont="1" applyFill="1" applyBorder="1" applyAlignment="1" applyProtection="1">
      <alignment/>
      <protection/>
    </xf>
    <xf numFmtId="0" fontId="0" fillId="25" borderId="25" xfId="0" applyFont="1" applyFill="1" applyBorder="1" applyAlignment="1" applyProtection="1">
      <alignment/>
      <protection/>
    </xf>
    <xf numFmtId="0" fontId="0" fillId="25" borderId="20" xfId="0" applyFont="1" applyFill="1" applyBorder="1" applyAlignment="1" applyProtection="1">
      <alignment/>
      <protection/>
    </xf>
    <xf numFmtId="178" fontId="24" fillId="14" borderId="0" xfId="0" applyNumberFormat="1" applyFont="1" applyFill="1" applyAlignment="1" applyProtection="1">
      <alignment horizontal="center"/>
      <protection/>
    </xf>
    <xf numFmtId="0" fontId="24" fillId="14" borderId="0" xfId="0" applyFont="1" applyFill="1" applyAlignment="1" applyProtection="1">
      <alignment horizontal="left"/>
      <protection/>
    </xf>
    <xf numFmtId="195" fontId="0" fillId="25" borderId="12" xfId="0" applyNumberFormat="1" applyFont="1" applyFill="1" applyBorder="1" applyAlignment="1" applyProtection="1">
      <alignment/>
      <protection/>
    </xf>
    <xf numFmtId="0" fontId="0" fillId="25" borderId="12" xfId="0" applyNumberFormat="1" applyFont="1" applyFill="1" applyBorder="1" applyAlignment="1" applyProtection="1">
      <alignment/>
      <protection/>
    </xf>
    <xf numFmtId="0" fontId="24" fillId="25" borderId="13" xfId="0" applyFont="1" applyFill="1" applyBorder="1" applyAlignment="1" applyProtection="1">
      <alignment/>
      <protection/>
    </xf>
    <xf numFmtId="0" fontId="24" fillId="25" borderId="25" xfId="0" applyFont="1" applyFill="1" applyBorder="1" applyAlignment="1" applyProtection="1">
      <alignment/>
      <protection/>
    </xf>
    <xf numFmtId="43" fontId="25" fillId="25" borderId="10" xfId="45" applyFont="1" applyFill="1" applyBorder="1" applyAlignment="1" applyProtection="1">
      <alignment/>
      <protection/>
    </xf>
    <xf numFmtId="0" fontId="26" fillId="14" borderId="0" xfId="0" applyFont="1" applyFill="1" applyAlignment="1" applyProtection="1">
      <alignment horizontal="center"/>
      <protection/>
    </xf>
    <xf numFmtId="0" fontId="24" fillId="14" borderId="0" xfId="0" applyFont="1" applyFill="1" applyAlignment="1" applyProtection="1">
      <alignment horizontal="center"/>
      <protection/>
    </xf>
    <xf numFmtId="186" fontId="0" fillId="25" borderId="13" xfId="0" applyNumberFormat="1" applyFont="1" applyFill="1" applyBorder="1" applyAlignment="1" applyProtection="1">
      <alignment/>
      <protection/>
    </xf>
    <xf numFmtId="41" fontId="21" fillId="29" borderId="10" xfId="46" applyFont="1" applyFill="1" applyBorder="1" applyAlignment="1" applyProtection="1">
      <alignment horizontal="center" vertical="center"/>
      <protection hidden="1"/>
    </xf>
    <xf numFmtId="173" fontId="21" fillId="29" borderId="10" xfId="46" applyNumberFormat="1" applyFont="1" applyFill="1" applyBorder="1" applyAlignment="1" applyProtection="1">
      <alignment horizontal="center" vertical="center"/>
      <protection hidden="1"/>
    </xf>
    <xf numFmtId="41" fontId="30" fillId="14" borderId="10" xfId="0" applyNumberFormat="1" applyFont="1" applyFill="1" applyBorder="1" applyAlignment="1" applyProtection="1">
      <alignment/>
      <protection/>
    </xf>
    <xf numFmtId="202" fontId="30" fillId="14" borderId="10" xfId="0" applyNumberFormat="1" applyFont="1" applyFill="1" applyBorder="1" applyAlignment="1" applyProtection="1">
      <alignment/>
      <protection/>
    </xf>
    <xf numFmtId="178" fontId="0" fillId="25" borderId="10" xfId="0" applyNumberFormat="1" applyFill="1" applyBorder="1" applyAlignment="1" applyProtection="1">
      <alignment/>
      <protection/>
    </xf>
    <xf numFmtId="10" fontId="0" fillId="25" borderId="10" xfId="0" applyNumberFormat="1" applyFill="1" applyBorder="1" applyAlignment="1" applyProtection="1">
      <alignment/>
      <protection/>
    </xf>
    <xf numFmtId="0" fontId="0" fillId="14" borderId="0" xfId="0" applyFill="1" applyAlignment="1" applyProtection="1">
      <alignment horizontal="right"/>
      <protection/>
    </xf>
    <xf numFmtId="0" fontId="0" fillId="14" borderId="11" xfId="0" applyFill="1" applyBorder="1" applyAlignment="1" applyProtection="1">
      <alignment/>
      <protection/>
    </xf>
    <xf numFmtId="0" fontId="0" fillId="14" borderId="12" xfId="0" applyFill="1" applyBorder="1" applyAlignment="1" applyProtection="1">
      <alignment/>
      <protection/>
    </xf>
    <xf numFmtId="0" fontId="0" fillId="14" borderId="13" xfId="0" applyFill="1" applyBorder="1" applyAlignment="1" applyProtection="1">
      <alignment/>
      <protection/>
    </xf>
    <xf numFmtId="0" fontId="0" fillId="14" borderId="14" xfId="0" applyFill="1" applyBorder="1" applyAlignment="1" applyProtection="1">
      <alignment horizontal="right"/>
      <protection/>
    </xf>
    <xf numFmtId="195" fontId="0" fillId="14" borderId="0" xfId="0" applyNumberFormat="1" applyFill="1" applyBorder="1" applyAlignment="1" applyProtection="1">
      <alignment/>
      <protection/>
    </xf>
    <xf numFmtId="9" fontId="0" fillId="14" borderId="15" xfId="52" applyNumberFormat="1" applyFont="1" applyFill="1" applyBorder="1" applyAlignment="1" applyProtection="1">
      <alignment/>
      <protection/>
    </xf>
    <xf numFmtId="0" fontId="0" fillId="14" borderId="16" xfId="0" applyFill="1" applyBorder="1" applyAlignment="1" applyProtection="1">
      <alignment horizontal="right"/>
      <protection/>
    </xf>
    <xf numFmtId="195" fontId="0" fillId="14" borderId="17" xfId="0" applyNumberFormat="1" applyFill="1" applyBorder="1" applyAlignment="1" applyProtection="1">
      <alignment/>
      <protection/>
    </xf>
    <xf numFmtId="9" fontId="0" fillId="14" borderId="18" xfId="52" applyNumberFormat="1" applyFont="1" applyFill="1" applyBorder="1" applyAlignment="1" applyProtection="1">
      <alignment/>
      <protection/>
    </xf>
    <xf numFmtId="0" fontId="0" fillId="22" borderId="10" xfId="45" applyNumberFormat="1" applyFont="1" applyFill="1" applyBorder="1" applyAlignment="1" applyProtection="1">
      <alignment horizontal="center"/>
      <protection locked="0"/>
    </xf>
    <xf numFmtId="178" fontId="25" fillId="25" borderId="10" xfId="0" applyNumberFormat="1" applyFont="1" applyFill="1" applyBorder="1" applyAlignment="1" applyProtection="1">
      <alignment horizontal="right"/>
      <protection/>
    </xf>
    <xf numFmtId="0" fontId="30" fillId="25" borderId="0" xfId="0" applyFont="1" applyFill="1" applyAlignment="1">
      <alignment horizontal="right"/>
    </xf>
    <xf numFmtId="210" fontId="38" fillId="25" borderId="0" xfId="0" applyNumberFormat="1" applyFont="1" applyFill="1" applyAlignment="1" applyProtection="1">
      <alignment/>
      <protection/>
    </xf>
    <xf numFmtId="210" fontId="37" fillId="26" borderId="0" xfId="0" applyNumberFormat="1" applyFont="1" applyFill="1" applyAlignment="1">
      <alignment/>
    </xf>
    <xf numFmtId="210" fontId="0" fillId="26" borderId="0" xfId="0" applyNumberFormat="1" applyFill="1" applyAlignment="1">
      <alignment/>
    </xf>
    <xf numFmtId="197" fontId="0" fillId="14" borderId="10" xfId="45" applyNumberFormat="1" applyFont="1" applyFill="1" applyBorder="1" applyAlignment="1" applyProtection="1">
      <alignment/>
      <protection/>
    </xf>
    <xf numFmtId="0" fontId="39" fillId="24" borderId="0" xfId="0" applyFont="1" applyFill="1" applyAlignment="1" applyProtection="1">
      <alignment horizontal="left"/>
      <protection/>
    </xf>
    <xf numFmtId="41" fontId="0" fillId="26" borderId="0" xfId="0" applyNumberFormat="1" applyFill="1" applyAlignment="1">
      <alignment/>
    </xf>
    <xf numFmtId="178" fontId="24" fillId="26" borderId="0" xfId="0" applyNumberFormat="1" applyFont="1" applyFill="1" applyAlignment="1">
      <alignment/>
    </xf>
    <xf numFmtId="0" fontId="24" fillId="0" borderId="0" xfId="0" applyFont="1" applyAlignment="1">
      <alignment/>
    </xf>
    <xf numFmtId="41" fontId="31" fillId="14" borderId="10" xfId="0" applyNumberFormat="1" applyFont="1" applyFill="1" applyBorder="1" applyAlignment="1" applyProtection="1">
      <alignment/>
      <protection/>
    </xf>
    <xf numFmtId="43" fontId="0" fillId="30" borderId="10" xfId="45" applyFont="1" applyFill="1" applyBorder="1" applyAlignment="1" applyProtection="1">
      <alignment/>
      <protection locked="0"/>
    </xf>
    <xf numFmtId="0" fontId="40" fillId="25" borderId="0" xfId="0" applyFont="1" applyFill="1" applyAlignment="1">
      <alignment/>
    </xf>
    <xf numFmtId="183" fontId="0" fillId="25" borderId="17" xfId="0" applyNumberFormat="1" applyFont="1" applyFill="1" applyBorder="1" applyAlignment="1" applyProtection="1">
      <alignment/>
      <protection/>
    </xf>
    <xf numFmtId="186" fontId="0" fillId="25" borderId="0" xfId="0" applyNumberFormat="1" applyFont="1" applyFill="1" applyBorder="1" applyAlignment="1" applyProtection="1">
      <alignment/>
      <protection/>
    </xf>
    <xf numFmtId="0" fontId="41" fillId="14" borderId="0" xfId="0" applyFont="1" applyFill="1" applyAlignment="1" applyProtection="1">
      <alignment/>
      <protection/>
    </xf>
    <xf numFmtId="0" fontId="0" fillId="25" borderId="10" xfId="0" applyFont="1" applyFill="1" applyBorder="1" applyAlignment="1" applyProtection="1">
      <alignment/>
      <protection/>
    </xf>
    <xf numFmtId="0" fontId="35" fillId="25" borderId="0" xfId="0" applyFont="1" applyFill="1" applyAlignment="1">
      <alignment horizont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[0]_RiscattoLaureaV" xfId="47"/>
    <cellStyle name="Neutrale" xfId="48"/>
    <cellStyle name="Normale_RiscattoLaureaV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5153025</xdr:colOff>
      <xdr:row>43</xdr:row>
      <xdr:rowOff>57150</xdr:rowOff>
    </xdr:from>
    <xdr:to>
      <xdr:col>1</xdr:col>
      <xdr:colOff>6267450</xdr:colOff>
      <xdr:row>46</xdr:row>
      <xdr:rowOff>47625</xdr:rowOff>
    </xdr:to>
    <xdr:pic>
      <xdr:nvPicPr>
        <xdr:cNvPr id="1" name="Picture 3" descr="by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8734425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iscattoLaurea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truzioni"/>
      <sheetName val="Istruz"/>
      <sheetName val="Calcolo Riscatto"/>
      <sheetName val="Coefficienti"/>
      <sheetName val="Foglio4"/>
      <sheetName val="Foglio5"/>
      <sheetName val="Foglio6"/>
      <sheetName val="Foglio7"/>
      <sheetName val="Foglio8"/>
      <sheetName val="Foglio9"/>
      <sheetName val="Foglio10"/>
      <sheetName val="Foglio11"/>
      <sheetName val="Foglio12"/>
      <sheetName val="Foglio13"/>
      <sheetName val="Foglio14"/>
      <sheetName val="Foglio15"/>
      <sheetName val="Foglio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5"/>
  <sheetViews>
    <sheetView tabSelected="1" zoomScalePageLayoutView="0" workbookViewId="0" topLeftCell="A1">
      <selection activeCell="B22" sqref="B22"/>
    </sheetView>
  </sheetViews>
  <sheetFormatPr defaultColWidth="9.140625" defaultRowHeight="12.75"/>
  <cols>
    <col min="1" max="1" width="5.28125" style="0" customWidth="1"/>
    <col min="2" max="2" width="94.00390625" style="0" customWidth="1"/>
    <col min="3" max="3" width="4.7109375" style="0" customWidth="1"/>
  </cols>
  <sheetData>
    <row r="1" spans="1:15" ht="20.25">
      <c r="A1" s="23"/>
      <c r="B1" s="23"/>
      <c r="C1" s="23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2" customHeight="1">
      <c r="A2" s="23"/>
      <c r="B2" s="30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9.5" customHeight="1">
      <c r="A3" s="23"/>
      <c r="B3" s="31" t="s">
        <v>22</v>
      </c>
      <c r="C3" s="23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ht="19.5" customHeight="1">
      <c r="A4" s="23"/>
      <c r="B4" s="191" t="s">
        <v>153</v>
      </c>
      <c r="C4" s="23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ht="14.25" customHeight="1">
      <c r="A5" s="23"/>
      <c r="B5" s="32" t="s">
        <v>23</v>
      </c>
      <c r="C5" s="23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ht="15" customHeight="1">
      <c r="A6" s="23"/>
      <c r="B6" s="30"/>
      <c r="C6" s="23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15" ht="15.75" customHeight="1">
      <c r="A7" s="23"/>
      <c r="B7" s="33" t="s">
        <v>24</v>
      </c>
      <c r="C7" s="23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1:15" ht="15.75" customHeight="1">
      <c r="A8" s="23"/>
      <c r="B8" s="33" t="s">
        <v>132</v>
      </c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</row>
    <row r="9" spans="1:15" ht="15.75" customHeight="1">
      <c r="A9" s="23"/>
      <c r="B9" s="33" t="s">
        <v>25</v>
      </c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</row>
    <row r="10" spans="1:15" ht="15.75" customHeight="1">
      <c r="A10" s="23"/>
      <c r="B10" s="33" t="s">
        <v>135</v>
      </c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spans="1:15" ht="15.75" customHeight="1">
      <c r="A11" s="23"/>
      <c r="B11" s="33" t="s">
        <v>136</v>
      </c>
      <c r="C11" s="23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ht="15.75" customHeight="1">
      <c r="A12" s="23"/>
      <c r="B12" s="33" t="s">
        <v>110</v>
      </c>
      <c r="C12" s="23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</row>
    <row r="13" spans="1:15" ht="15.75" customHeight="1">
      <c r="A13" s="23"/>
      <c r="B13" s="33" t="s">
        <v>26</v>
      </c>
      <c r="C13" s="23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</row>
    <row r="14" spans="1:15" ht="15.75" customHeight="1">
      <c r="A14" s="23"/>
      <c r="B14" s="3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</row>
    <row r="15" spans="1:15" ht="15.75" customHeight="1">
      <c r="A15" s="23"/>
      <c r="B15" s="33" t="s">
        <v>133</v>
      </c>
      <c r="C15" s="23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</row>
    <row r="16" spans="1:15" ht="15.75" customHeight="1">
      <c r="A16" s="23"/>
      <c r="B16" s="33" t="s">
        <v>134</v>
      </c>
      <c r="C16" s="2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</row>
    <row r="17" spans="1:15" ht="15.75" customHeight="1">
      <c r="A17" s="23"/>
      <c r="B17" s="33" t="s">
        <v>137</v>
      </c>
      <c r="C17" s="23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</row>
    <row r="18" spans="1:15" ht="15.75" customHeight="1">
      <c r="A18" s="23"/>
      <c r="B18" s="186" t="s">
        <v>151</v>
      </c>
      <c r="C18" s="23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</row>
    <row r="19" spans="1:15" ht="15.75" customHeight="1">
      <c r="A19" s="23"/>
      <c r="B19" s="186" t="s">
        <v>152</v>
      </c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</row>
    <row r="20" spans="1:15" ht="15.75" customHeight="1">
      <c r="A20" s="23"/>
      <c r="B20" s="186" t="s">
        <v>154</v>
      </c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</row>
    <row r="21" spans="1:15" ht="15.75" customHeight="1">
      <c r="A21" s="23"/>
      <c r="B21" s="33"/>
      <c r="C21" s="2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</row>
    <row r="22" spans="1:15" ht="15.75" customHeight="1">
      <c r="A22" s="23"/>
      <c r="B22" s="33" t="s">
        <v>120</v>
      </c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</row>
    <row r="23" spans="1:15" ht="15.75" customHeight="1">
      <c r="A23" s="23"/>
      <c r="B23" s="33" t="s">
        <v>111</v>
      </c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</row>
    <row r="24" spans="1:15" ht="15.75" customHeight="1">
      <c r="A24" s="23"/>
      <c r="B24" s="33" t="s">
        <v>121</v>
      </c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</row>
    <row r="25" spans="1:15" ht="15.75" customHeight="1">
      <c r="A25" s="23"/>
      <c r="B25" s="33" t="s">
        <v>112</v>
      </c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5" ht="15.75" customHeight="1">
      <c r="A26" s="23"/>
      <c r="B26" s="33" t="s">
        <v>113</v>
      </c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</row>
    <row r="27" spans="1:15" ht="15.75" customHeight="1">
      <c r="A27" s="23"/>
      <c r="B27" s="33" t="s">
        <v>114</v>
      </c>
      <c r="C27" s="2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</row>
    <row r="28" spans="1:15" ht="15.75" customHeight="1">
      <c r="A28" s="23"/>
      <c r="B28" s="33" t="s">
        <v>125</v>
      </c>
      <c r="C28" s="2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</row>
    <row r="29" spans="1:15" ht="15.75" customHeight="1">
      <c r="A29" s="23"/>
      <c r="B29" s="33"/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</row>
    <row r="30" spans="1:15" ht="15.75" customHeight="1">
      <c r="A30" s="23"/>
      <c r="B30" s="3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spans="1:15" ht="15.75" customHeight="1">
      <c r="A31" s="23"/>
      <c r="B31" s="186" t="s">
        <v>156</v>
      </c>
      <c r="C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spans="1:15" ht="15.75" customHeight="1">
      <c r="A32" s="23"/>
      <c r="B32" s="33" t="s">
        <v>115</v>
      </c>
      <c r="C32" s="23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</row>
    <row r="33" spans="1:15" ht="15.75" customHeight="1">
      <c r="A33" s="23"/>
      <c r="B33" s="33" t="s">
        <v>116</v>
      </c>
      <c r="C33" s="2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</row>
    <row r="34" spans="1:15" ht="15.75" customHeight="1">
      <c r="A34" s="23"/>
      <c r="B34" s="33" t="s">
        <v>117</v>
      </c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spans="1:15" ht="15.75" customHeight="1">
      <c r="A35" s="23"/>
      <c r="B35" s="33" t="s">
        <v>118</v>
      </c>
      <c r="C35" s="23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15.75" customHeight="1">
      <c r="A36" s="23"/>
      <c r="B36" s="33" t="s">
        <v>119</v>
      </c>
      <c r="C36" s="2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pans="1:15" ht="15.75" customHeight="1">
      <c r="A37" s="23"/>
      <c r="B37" s="33"/>
      <c r="C37" s="23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</row>
    <row r="38" spans="1:15" ht="15.75" customHeight="1">
      <c r="A38" s="23"/>
      <c r="B38" s="33" t="s">
        <v>157</v>
      </c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</row>
    <row r="39" spans="1:15" ht="15.75" customHeight="1">
      <c r="A39" s="23"/>
      <c r="B39" s="33" t="s">
        <v>158</v>
      </c>
      <c r="C39" s="23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</row>
    <row r="40" spans="1:15" ht="15.75" customHeight="1">
      <c r="A40" s="23"/>
      <c r="B40" s="33" t="s">
        <v>159</v>
      </c>
      <c r="C40" s="23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</row>
    <row r="41" spans="1:15" ht="15.75" customHeight="1">
      <c r="A41" s="23"/>
      <c r="B41" s="33"/>
      <c r="C41" s="23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</row>
    <row r="42" spans="1:15" ht="15.75" customHeight="1">
      <c r="A42" s="23"/>
      <c r="B42" s="3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</row>
    <row r="43" spans="1:15" ht="15.75" customHeight="1">
      <c r="A43" s="23"/>
      <c r="B43" s="33"/>
      <c r="C43" s="23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</row>
    <row r="44" spans="1:15" ht="15.75" customHeight="1">
      <c r="A44" s="23"/>
      <c r="B44" s="33"/>
      <c r="C44" s="23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</row>
    <row r="45" spans="1:15" ht="18" customHeight="1">
      <c r="A45" s="23"/>
      <c r="B45" s="175" t="s">
        <v>13</v>
      </c>
      <c r="C45" s="23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</row>
    <row r="46" spans="1:15" ht="12" customHeight="1">
      <c r="A46" s="23"/>
      <c r="B46" s="33"/>
      <c r="C46" s="23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</row>
    <row r="47" spans="1:15" ht="20.25">
      <c r="A47" s="23"/>
      <c r="B47" s="23"/>
      <c r="C47" s="23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</row>
    <row r="48" spans="1:15" ht="12.7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</row>
    <row r="49" spans="1:15" ht="12.75">
      <c r="A49" s="24"/>
      <c r="B49" s="24"/>
      <c r="C49" s="24"/>
      <c r="M49" s="24"/>
      <c r="N49" s="24"/>
      <c r="O49" s="24"/>
    </row>
    <row r="50" spans="1:15" ht="12.7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</row>
    <row r="51" spans="1:15" ht="12.7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</row>
    <row r="52" spans="1:15" ht="12.7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</row>
    <row r="53" spans="1:15" ht="12.7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</row>
    <row r="54" spans="1:15" ht="12.7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</row>
    <row r="55" spans="1:15" ht="12.7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</row>
    <row r="56" spans="1:15" ht="12.7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</row>
    <row r="57" spans="1:15" ht="12.7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spans="1:15" ht="12.7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5" ht="12.7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</row>
    <row r="60" spans="1:15" ht="12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</row>
    <row r="61" spans="1:15" ht="12.7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</row>
    <row r="62" spans="1:15" ht="12.7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</row>
    <row r="63" spans="1:15" ht="12.7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</row>
    <row r="64" spans="1:15" ht="12.7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</row>
    <row r="65" spans="1:15" ht="12.7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</row>
    <row r="66" spans="1:15" ht="12.7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</row>
    <row r="67" spans="1:15" ht="12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</row>
    <row r="68" spans="1:15" ht="12.7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spans="1:15" ht="12.7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</row>
    <row r="70" spans="1:15" ht="12.7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</row>
    <row r="71" spans="1:15" ht="12.7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</row>
    <row r="72" spans="1:15" ht="12.7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</row>
    <row r="73" spans="1:15" ht="12.7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</row>
    <row r="74" spans="1:15" ht="12.7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</row>
    <row r="75" spans="1:15" ht="12.7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</row>
    <row r="76" spans="1:15" ht="12.7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</row>
    <row r="77" spans="1:15" ht="12.7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</row>
    <row r="78" spans="1:15" ht="12.7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</row>
    <row r="79" spans="1:15" ht="12.7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</row>
    <row r="80" spans="1:15" ht="12.7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</row>
    <row r="81" spans="1:15" ht="12.7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</row>
    <row r="82" spans="1:15" ht="12.7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</row>
    <row r="83" spans="1:15" ht="12.7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</row>
    <row r="84" spans="1:15" ht="12.7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</row>
    <row r="85" spans="1:15" ht="12.7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</row>
    <row r="86" spans="1:15" ht="12.7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</row>
    <row r="87" spans="1:15" ht="12.7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</row>
    <row r="88" spans="1:15" ht="12.7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</row>
    <row r="89" spans="1:15" ht="12.7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</row>
    <row r="90" spans="1:15" ht="12.7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</row>
    <row r="91" spans="1:15" ht="12.7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</row>
    <row r="92" spans="1:15" ht="12.7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</row>
    <row r="93" spans="1:15" ht="12.7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</row>
    <row r="94" spans="1:15" ht="12.7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</row>
    <row r="95" spans="1:15" ht="12.7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</row>
    <row r="96" spans="1:15" ht="12.7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</row>
    <row r="97" spans="1:15" ht="12.7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</row>
    <row r="98" spans="1:15" ht="12.7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</row>
    <row r="99" spans="1:15" ht="12.7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</row>
    <row r="100" spans="1:15" ht="12.7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</row>
    <row r="101" spans="1:15" ht="12.7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</row>
    <row r="102" spans="1:15" ht="12.7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</row>
    <row r="103" spans="1:15" ht="12.7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</row>
    <row r="104" spans="1:15" ht="12.7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</row>
    <row r="105" spans="1:15" ht="12.7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</row>
    <row r="106" spans="1:15" ht="12.7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</row>
    <row r="107" spans="1:15" ht="12.7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</row>
    <row r="108" spans="1:15" ht="12.7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</row>
    <row r="109" spans="1:15" ht="12.7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</row>
    <row r="110" spans="1:15" ht="12.7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</row>
    <row r="111" spans="1:15" ht="12.7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</row>
    <row r="112" spans="1:15" ht="12.7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</row>
    <row r="113" spans="1:15" ht="12.7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</row>
    <row r="114" spans="1:15" ht="12.7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</row>
    <row r="115" spans="1:15" ht="12.7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</row>
    <row r="116" spans="1:15" ht="12.7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</row>
    <row r="117" spans="1:15" ht="12.7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</row>
    <row r="118" spans="1:15" ht="12.7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</row>
    <row r="119" spans="1:15" ht="12.7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</row>
    <row r="120" spans="1:15" ht="12.7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</row>
    <row r="121" spans="1:15" ht="12.7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</row>
    <row r="122" spans="1:15" ht="12.7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</row>
    <row r="123" spans="1:15" ht="12.7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</row>
    <row r="124" spans="1:15" ht="12.7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</row>
    <row r="125" spans="1:15" ht="12.7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</row>
    <row r="126" spans="1:15" ht="12.7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</row>
    <row r="127" spans="1:15" ht="12.7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</row>
    <row r="128" spans="1:15" ht="12.7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</row>
    <row r="129" spans="1:15" ht="12.7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</row>
    <row r="130" spans="1:15" ht="12.7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</row>
    <row r="131" spans="1:15" ht="12.7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</row>
    <row r="132" spans="1:15" ht="12.7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</row>
    <row r="133" spans="1:15" ht="12.7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</row>
    <row r="134" spans="1:15" ht="12.7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</row>
    <row r="135" spans="1:15" ht="12.7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</row>
    <row r="136" spans="1:15" ht="12.7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</row>
    <row r="137" spans="1:15" ht="12.7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</row>
    <row r="138" spans="1:15" ht="12.7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</row>
    <row r="139" spans="1:15" ht="12.7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</row>
    <row r="140" spans="1:15" ht="12.75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</row>
    <row r="141" spans="1:15" ht="12.7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</row>
    <row r="142" spans="1:15" ht="12.7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</row>
    <row r="143" spans="1:3" ht="12.75">
      <c r="A143" s="24"/>
      <c r="B143" s="24"/>
      <c r="C143" s="24"/>
    </row>
    <row r="144" ht="12.75">
      <c r="B144" s="24"/>
    </row>
    <row r="145" ht="12.75">
      <c r="B145" s="24"/>
    </row>
  </sheetData>
  <sheetProtection password="D8FD" sheet="1" objects="1" scenario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40"/>
  <sheetViews>
    <sheetView zoomScalePageLayoutView="0" workbookViewId="0" topLeftCell="A2">
      <selection activeCell="A4" sqref="A4"/>
    </sheetView>
  </sheetViews>
  <sheetFormatPr defaultColWidth="9.140625" defaultRowHeight="12.75"/>
  <cols>
    <col min="1" max="1" width="46.00390625" style="0" customWidth="1"/>
    <col min="2" max="2" width="4.140625" style="0" customWidth="1"/>
    <col min="3" max="3" width="13.421875" style="0" customWidth="1"/>
    <col min="4" max="4" width="10.8515625" style="0" customWidth="1"/>
    <col min="5" max="5" width="14.28125" style="0" customWidth="1"/>
    <col min="6" max="7" width="10.140625" style="0" customWidth="1"/>
    <col min="8" max="8" width="8.28125" style="0" customWidth="1"/>
    <col min="9" max="10" width="12.7109375" style="0" customWidth="1"/>
    <col min="11" max="11" width="7.421875" style="0" customWidth="1"/>
    <col min="12" max="12" width="36.421875" style="0" customWidth="1"/>
    <col min="13" max="13" width="10.421875" style="0" customWidth="1"/>
    <col min="14" max="15" width="10.140625" style="0" bestFit="1" customWidth="1"/>
    <col min="17" max="17" width="10.140625" style="0" bestFit="1" customWidth="1"/>
    <col min="21" max="21" width="46.57421875" style="0" customWidth="1"/>
    <col min="23" max="23" width="15.28125" style="0" customWidth="1"/>
    <col min="24" max="29" width="11.7109375" style="0" customWidth="1"/>
  </cols>
  <sheetData>
    <row r="1" spans="1:29" ht="33">
      <c r="A1" s="14" t="s">
        <v>14</v>
      </c>
      <c r="B1" s="14"/>
      <c r="C1" s="14"/>
      <c r="D1" s="14"/>
      <c r="E1" s="14"/>
      <c r="F1" s="14"/>
      <c r="G1" s="14"/>
      <c r="H1" s="14"/>
      <c r="I1" s="14"/>
      <c r="J1" s="14"/>
      <c r="K1" s="15"/>
      <c r="L1" s="15"/>
      <c r="M1" s="15"/>
      <c r="N1" s="16"/>
      <c r="O1" s="16"/>
      <c r="P1" s="16"/>
      <c r="Q1" s="16"/>
      <c r="R1" s="16"/>
      <c r="S1" s="16"/>
      <c r="T1" s="16"/>
      <c r="U1" s="24"/>
      <c r="V1" s="24"/>
      <c r="W1" s="24"/>
      <c r="X1" s="24"/>
      <c r="Y1" s="24"/>
      <c r="Z1" s="24"/>
      <c r="AA1" s="24"/>
      <c r="AB1" s="24"/>
      <c r="AC1" s="24"/>
    </row>
    <row r="2" spans="1:29" ht="19.5" customHeight="1">
      <c r="A2" s="23" t="s">
        <v>64</v>
      </c>
      <c r="B2" s="14"/>
      <c r="C2" s="14"/>
      <c r="D2" s="14"/>
      <c r="E2" s="14"/>
      <c r="F2" s="14"/>
      <c r="G2" s="14"/>
      <c r="H2" s="14"/>
      <c r="I2" s="14"/>
      <c r="J2" s="14"/>
      <c r="K2" s="15"/>
      <c r="L2" s="15"/>
      <c r="M2" s="15"/>
      <c r="N2" s="16"/>
      <c r="O2" s="16"/>
      <c r="P2" s="16"/>
      <c r="Q2" s="16"/>
      <c r="R2" s="16"/>
      <c r="S2" s="16"/>
      <c r="T2" s="16"/>
      <c r="U2" s="178"/>
      <c r="V2" s="24"/>
      <c r="W2" s="24"/>
      <c r="X2" s="24"/>
      <c r="Y2" s="24"/>
      <c r="Z2" s="24"/>
      <c r="AA2" s="24"/>
      <c r="AB2" s="24"/>
      <c r="AC2" s="24"/>
    </row>
    <row r="3" spans="1:29" ht="20.25">
      <c r="A3" s="23" t="s">
        <v>78</v>
      </c>
      <c r="B3" s="23"/>
      <c r="C3" s="23"/>
      <c r="D3" s="23"/>
      <c r="E3" s="23"/>
      <c r="F3" s="23"/>
      <c r="G3" s="23"/>
      <c r="H3" s="23"/>
      <c r="I3" s="23"/>
      <c r="J3" s="23"/>
      <c r="K3" s="20"/>
      <c r="L3" s="20"/>
      <c r="M3" s="20"/>
      <c r="N3" s="20"/>
      <c r="O3" s="20"/>
      <c r="P3" s="16"/>
      <c r="Q3" s="16"/>
      <c r="R3" s="16"/>
      <c r="S3" s="16"/>
      <c r="T3" s="176">
        <f>IF(U5=0,1,0)</f>
        <v>1</v>
      </c>
      <c r="U3" s="177" t="str">
        <f>IF(T4=1," ","Il programma è stato manomesso, il calcolo potrebbe non essere corretto!")</f>
        <v> </v>
      </c>
      <c r="V3" s="24"/>
      <c r="W3" s="24"/>
      <c r="X3" s="24"/>
      <c r="Y3" s="24"/>
      <c r="Z3" s="24"/>
      <c r="AA3" s="24"/>
      <c r="AB3" s="24"/>
      <c r="AC3" s="24"/>
    </row>
    <row r="4" spans="1:29" ht="18">
      <c r="A4" s="17"/>
      <c r="B4" s="18"/>
      <c r="C4" s="19"/>
      <c r="D4" s="19"/>
      <c r="E4" s="19"/>
      <c r="F4" s="19"/>
      <c r="G4" s="19"/>
      <c r="H4" s="19"/>
      <c r="I4" s="19"/>
      <c r="J4" s="19"/>
      <c r="K4" s="20"/>
      <c r="L4" s="42" t="s">
        <v>35</v>
      </c>
      <c r="M4" s="43"/>
      <c r="N4" s="43"/>
      <c r="O4" s="51"/>
      <c r="P4" s="16"/>
      <c r="Q4" s="16"/>
      <c r="R4" s="16"/>
      <c r="S4" s="16"/>
      <c r="T4" s="176">
        <f>J5*T3</f>
        <v>1</v>
      </c>
      <c r="U4" s="89" t="str">
        <f>A5</f>
        <v>minapoli software</v>
      </c>
      <c r="V4" s="89"/>
      <c r="W4" s="24"/>
      <c r="X4" s="24"/>
      <c r="Y4" s="24"/>
      <c r="Z4" s="24"/>
      <c r="AA4" s="24"/>
      <c r="AB4" s="24"/>
      <c r="AC4" s="24"/>
    </row>
    <row r="5" spans="1:29" ht="12.75">
      <c r="A5" s="17" t="str">
        <f>Istruzioni!B45</f>
        <v>minapoli software</v>
      </c>
      <c r="B5" s="18"/>
      <c r="C5" s="19"/>
      <c r="D5" s="19"/>
      <c r="E5" s="19"/>
      <c r="F5" s="19"/>
      <c r="G5" s="19"/>
      <c r="H5" s="19"/>
      <c r="I5" s="19"/>
      <c r="J5" s="189">
        <f>IF(U4="minapoli software",1,0)</f>
        <v>1</v>
      </c>
      <c r="K5" s="20"/>
      <c r="L5" s="45" t="s">
        <v>36</v>
      </c>
      <c r="M5" s="46">
        <f>O5-N5</f>
        <v>12754</v>
      </c>
      <c r="N5" s="52">
        <f>YEAR(D8)*360+MONTH(D8)*30-30+DAY(D8)</f>
        <v>710923</v>
      </c>
      <c r="O5" s="53">
        <f>YEAR(F11)*360+MONTH(F11)*30-30+DAY(F11)</f>
        <v>723677</v>
      </c>
      <c r="P5" s="16"/>
      <c r="Q5" s="16"/>
      <c r="R5" s="16"/>
      <c r="S5" s="16"/>
      <c r="T5" s="16"/>
      <c r="U5" s="24"/>
      <c r="V5" s="24"/>
      <c r="W5" s="24"/>
      <c r="X5" s="24"/>
      <c r="Y5" s="24"/>
      <c r="Z5" s="24"/>
      <c r="AA5" s="24"/>
      <c r="AB5" s="24"/>
      <c r="AC5" s="24"/>
    </row>
    <row r="6" spans="1:29" ht="15">
      <c r="A6" s="17"/>
      <c r="B6" s="18"/>
      <c r="C6" s="17"/>
      <c r="D6" s="19"/>
      <c r="E6" s="19"/>
      <c r="F6" s="19"/>
      <c r="G6" s="19"/>
      <c r="H6" s="19"/>
      <c r="I6" s="19"/>
      <c r="J6" s="19"/>
      <c r="K6" s="20"/>
      <c r="L6" s="45" t="s">
        <v>37</v>
      </c>
      <c r="M6" s="46">
        <f>INT(M5/360)</f>
        <v>35</v>
      </c>
      <c r="N6" s="46">
        <f>M5-M6*360</f>
        <v>154</v>
      </c>
      <c r="O6" s="54">
        <f>IF(N6&gt;180,1,0)</f>
        <v>0</v>
      </c>
      <c r="P6" s="16"/>
      <c r="Q6" s="16"/>
      <c r="R6" s="16"/>
      <c r="S6" s="16"/>
      <c r="T6" s="16"/>
      <c r="U6" s="92" t="s">
        <v>57</v>
      </c>
      <c r="V6" s="24"/>
      <c r="W6" s="24"/>
      <c r="X6" s="24"/>
      <c r="Y6" s="24"/>
      <c r="Z6" s="24"/>
      <c r="AA6" s="24"/>
      <c r="AB6" s="24"/>
      <c r="AC6" s="24"/>
    </row>
    <row r="7" spans="1:29" ht="12.75">
      <c r="A7" s="19" t="s">
        <v>10</v>
      </c>
      <c r="B7" s="18"/>
      <c r="C7" s="19"/>
      <c r="D7" s="19"/>
      <c r="E7" s="19"/>
      <c r="F7" s="19"/>
      <c r="G7" s="19"/>
      <c r="H7" s="19"/>
      <c r="I7" s="19"/>
      <c r="J7" s="19"/>
      <c r="K7" s="20"/>
      <c r="L7" s="45" t="s">
        <v>28</v>
      </c>
      <c r="M7" s="46">
        <f>INT(N6/30)</f>
        <v>5</v>
      </c>
      <c r="N7" s="46"/>
      <c r="O7" s="54"/>
      <c r="P7" s="16"/>
      <c r="Q7" s="16"/>
      <c r="R7" s="16"/>
      <c r="S7" s="16"/>
      <c r="T7" s="16"/>
      <c r="U7" s="24" t="s">
        <v>131</v>
      </c>
      <c r="V7" s="24"/>
      <c r="W7" s="24"/>
      <c r="X7" s="24"/>
      <c r="Y7" s="24"/>
      <c r="Z7" s="24"/>
      <c r="AA7" s="24"/>
      <c r="AB7" s="24"/>
      <c r="AC7" s="24"/>
    </row>
    <row r="8" spans="1:29" ht="12.75">
      <c r="A8" s="21" t="s">
        <v>65</v>
      </c>
      <c r="B8" s="18"/>
      <c r="C8" s="19" t="s">
        <v>15</v>
      </c>
      <c r="D8" s="36">
        <v>27315</v>
      </c>
      <c r="E8" s="19" t="s">
        <v>17</v>
      </c>
      <c r="F8" s="19"/>
      <c r="G8" s="38" t="s">
        <v>129</v>
      </c>
      <c r="H8" s="19"/>
      <c r="I8" s="19"/>
      <c r="J8" s="19"/>
      <c r="K8" s="20"/>
      <c r="L8" s="45" t="s">
        <v>29</v>
      </c>
      <c r="M8" s="46">
        <f>N6-M7*30</f>
        <v>4</v>
      </c>
      <c r="N8" s="46"/>
      <c r="O8" s="54"/>
      <c r="P8" s="16"/>
      <c r="Q8" s="16"/>
      <c r="R8" s="16"/>
      <c r="S8" s="16"/>
      <c r="T8" s="16"/>
      <c r="U8" s="24"/>
      <c r="V8" s="24"/>
      <c r="W8" s="24"/>
      <c r="X8" s="24"/>
      <c r="Y8" s="24"/>
      <c r="Z8" s="24"/>
      <c r="AA8" s="24"/>
      <c r="AB8" s="24"/>
      <c r="AC8" s="24"/>
    </row>
    <row r="9" spans="1:29" ht="15.75">
      <c r="A9" s="19"/>
      <c r="B9" s="18"/>
      <c r="C9" s="22"/>
      <c r="D9" s="19"/>
      <c r="E9" s="19"/>
      <c r="F9" s="19"/>
      <c r="G9" s="19"/>
      <c r="H9" s="19"/>
      <c r="I9" s="19"/>
      <c r="J9" s="19"/>
      <c r="K9" s="20"/>
      <c r="L9" s="48" t="s">
        <v>38</v>
      </c>
      <c r="M9" s="49">
        <f>M6+O6</f>
        <v>35</v>
      </c>
      <c r="N9" s="49"/>
      <c r="O9" s="55"/>
      <c r="P9" s="16"/>
      <c r="Q9" s="16"/>
      <c r="R9" s="16"/>
      <c r="S9" s="16"/>
      <c r="T9" s="16"/>
      <c r="U9" s="90" t="str">
        <f>A8</f>
        <v>BIANCHI BIANCA</v>
      </c>
      <c r="V9" s="90"/>
      <c r="W9" s="24"/>
      <c r="X9" s="24"/>
      <c r="Y9" s="24"/>
      <c r="Z9" s="24"/>
      <c r="AA9" s="24"/>
      <c r="AB9" s="24"/>
      <c r="AC9" s="24"/>
    </row>
    <row r="10" spans="1:29" ht="12.75">
      <c r="A10" s="19" t="s">
        <v>12</v>
      </c>
      <c r="B10" s="18"/>
      <c r="C10" s="22"/>
      <c r="D10" s="19"/>
      <c r="E10" s="19"/>
      <c r="F10" s="19"/>
      <c r="G10" s="19"/>
      <c r="H10" s="19"/>
      <c r="I10" s="19"/>
      <c r="J10" s="19"/>
      <c r="K10" s="20"/>
      <c r="L10" s="20"/>
      <c r="M10" s="20"/>
      <c r="N10" s="20"/>
      <c r="O10" s="20"/>
      <c r="P10" s="16"/>
      <c r="Q10" s="16"/>
      <c r="R10" s="16"/>
      <c r="S10" s="16"/>
      <c r="T10" s="16"/>
      <c r="U10" s="85" t="str">
        <f>A11</f>
        <v>Docente scuola elementare</v>
      </c>
      <c r="V10" s="85"/>
      <c r="W10" s="24"/>
      <c r="X10" s="24"/>
      <c r="Y10" s="24"/>
      <c r="Z10" s="24"/>
      <c r="AA10" s="24"/>
      <c r="AB10" s="24"/>
      <c r="AC10" s="24"/>
    </row>
    <row r="11" spans="1:29" ht="12.75">
      <c r="A11" s="21" t="s">
        <v>66</v>
      </c>
      <c r="B11" s="18"/>
      <c r="C11" s="22" t="s">
        <v>16</v>
      </c>
      <c r="D11" s="19"/>
      <c r="E11" s="19"/>
      <c r="F11" s="36">
        <v>40254</v>
      </c>
      <c r="G11" s="19"/>
      <c r="H11" s="19"/>
      <c r="I11" s="19"/>
      <c r="J11" s="19"/>
      <c r="K11" s="20"/>
      <c r="L11" s="20"/>
      <c r="M11" s="20"/>
      <c r="N11" s="20"/>
      <c r="O11" s="20"/>
      <c r="P11" s="16"/>
      <c r="Q11" s="16"/>
      <c r="R11" s="16"/>
      <c r="S11" s="16"/>
      <c r="T11" s="16"/>
      <c r="U11" s="24"/>
      <c r="V11" s="24"/>
      <c r="W11" s="24"/>
      <c r="X11" s="24"/>
      <c r="Y11" s="24"/>
      <c r="Z11" s="24"/>
      <c r="AA11" s="24"/>
      <c r="AB11" s="24"/>
      <c r="AC11" s="24"/>
    </row>
    <row r="12" spans="1:29" ht="12.75">
      <c r="A12" s="18"/>
      <c r="B12" s="18"/>
      <c r="C12" s="22"/>
      <c r="D12" s="19"/>
      <c r="E12" s="19"/>
      <c r="F12" s="35" t="str">
        <f>IF(F11&lt;F13,"La data inserita non è corretta"," ")</f>
        <v> </v>
      </c>
      <c r="G12" s="19"/>
      <c r="H12" s="19"/>
      <c r="I12" s="19"/>
      <c r="J12" s="19"/>
      <c r="K12" s="20"/>
      <c r="L12" s="20"/>
      <c r="M12" s="20"/>
      <c r="N12" s="20"/>
      <c r="O12" s="20"/>
      <c r="P12" s="16"/>
      <c r="Q12" s="16"/>
      <c r="R12" s="16"/>
      <c r="S12" s="16"/>
      <c r="T12" s="16"/>
      <c r="U12" s="24" t="s">
        <v>15</v>
      </c>
      <c r="V12" s="24"/>
      <c r="W12" s="80">
        <f>D8</f>
        <v>27315</v>
      </c>
      <c r="X12" s="24"/>
      <c r="Y12" s="24"/>
      <c r="Z12" s="24"/>
      <c r="AA12" s="24"/>
      <c r="AB12" s="24"/>
      <c r="AC12" s="24"/>
    </row>
    <row r="13" spans="1:29" ht="12.75">
      <c r="A13" s="18"/>
      <c r="B13" s="18"/>
      <c r="C13" s="22"/>
      <c r="D13" s="19"/>
      <c r="E13" s="19"/>
      <c r="F13" s="34">
        <v>35622</v>
      </c>
      <c r="G13" s="19"/>
      <c r="H13" s="19"/>
      <c r="I13" s="19"/>
      <c r="J13" s="19"/>
      <c r="K13" s="20"/>
      <c r="L13" s="42" t="s">
        <v>42</v>
      </c>
      <c r="M13" s="43"/>
      <c r="N13" s="43"/>
      <c r="O13" s="43"/>
      <c r="P13" s="44"/>
      <c r="Q13" s="16"/>
      <c r="R13" s="16"/>
      <c r="S13" s="16"/>
      <c r="T13" s="16"/>
      <c r="U13" s="24" t="s">
        <v>16</v>
      </c>
      <c r="V13" s="24"/>
      <c r="W13" s="80">
        <f>F11</f>
        <v>40254</v>
      </c>
      <c r="X13" s="24"/>
      <c r="Y13" s="24"/>
      <c r="Z13" s="24"/>
      <c r="AA13" s="24"/>
      <c r="AB13" s="24"/>
      <c r="AC13" s="24"/>
    </row>
    <row r="14" spans="1:29" ht="12.75">
      <c r="A14" s="25" t="s">
        <v>39</v>
      </c>
      <c r="B14" s="18"/>
      <c r="C14" s="39">
        <f>M9</f>
        <v>35</v>
      </c>
      <c r="D14" s="19"/>
      <c r="E14" s="19"/>
      <c r="F14" s="19"/>
      <c r="G14" s="19"/>
      <c r="H14" s="19"/>
      <c r="I14" s="19"/>
      <c r="J14" s="19"/>
      <c r="K14" s="20"/>
      <c r="L14" s="45" t="s">
        <v>27</v>
      </c>
      <c r="M14" s="46">
        <f>C22-O15-C24</f>
        <v>0</v>
      </c>
      <c r="N14" s="46"/>
      <c r="O14" s="46"/>
      <c r="P14" s="47"/>
      <c r="Q14" s="16"/>
      <c r="R14" s="16"/>
      <c r="S14" s="16"/>
      <c r="T14" s="16"/>
      <c r="U14" s="24"/>
      <c r="V14" s="24"/>
      <c r="W14" s="24"/>
      <c r="X14" s="24"/>
      <c r="Y14" s="24"/>
      <c r="Z14" s="24"/>
      <c r="AA14" s="24"/>
      <c r="AB14" s="24"/>
      <c r="AC14" s="24"/>
    </row>
    <row r="15" spans="1:29" ht="12.75">
      <c r="A15" s="18"/>
      <c r="B15" s="18"/>
      <c r="C15" s="22"/>
      <c r="D15" s="19"/>
      <c r="E15" s="18" t="s">
        <v>46</v>
      </c>
      <c r="F15" s="18"/>
      <c r="G15" s="18" t="s">
        <v>47</v>
      </c>
      <c r="H15" s="19"/>
      <c r="I15" s="19"/>
      <c r="J15" s="19"/>
      <c r="K15" s="20"/>
      <c r="L15" s="45" t="s">
        <v>28</v>
      </c>
      <c r="M15" s="46">
        <f>N15+P15</f>
        <v>0</v>
      </c>
      <c r="N15" s="46">
        <f>E22-O16-E24</f>
        <v>0</v>
      </c>
      <c r="O15" s="46">
        <f>IF(N15&lt;0,1,0)</f>
        <v>0</v>
      </c>
      <c r="P15" s="47">
        <f>IF(N15&lt;0,12,0)</f>
        <v>0</v>
      </c>
      <c r="Q15" s="16"/>
      <c r="R15" s="16"/>
      <c r="S15" s="16"/>
      <c r="T15" s="16"/>
      <c r="U15" s="24" t="s">
        <v>59</v>
      </c>
      <c r="V15" s="93">
        <f>C24</f>
        <v>2</v>
      </c>
      <c r="W15" s="24"/>
      <c r="X15" s="24"/>
      <c r="Y15" s="24"/>
      <c r="Z15" s="24"/>
      <c r="AA15" s="24"/>
      <c r="AB15" s="24"/>
      <c r="AC15" s="24"/>
    </row>
    <row r="16" spans="1:29" ht="12.75">
      <c r="A16" s="25" t="s">
        <v>45</v>
      </c>
      <c r="B16" s="18"/>
      <c r="C16" s="62">
        <f>IF(G8="M",E16,G16)</f>
        <v>19.8383</v>
      </c>
      <c r="D16" s="19"/>
      <c r="E16" s="62">
        <f>N38</f>
        <v>14.3436</v>
      </c>
      <c r="F16" s="19"/>
      <c r="G16" s="62">
        <f>O38</f>
        <v>19.8383</v>
      </c>
      <c r="H16" s="19"/>
      <c r="I16" s="19"/>
      <c r="J16" s="19"/>
      <c r="K16" s="20"/>
      <c r="L16" s="45" t="s">
        <v>29</v>
      </c>
      <c r="M16" s="46">
        <f>N16+P16</f>
        <v>0</v>
      </c>
      <c r="N16" s="46">
        <f>G22-G24</f>
        <v>0</v>
      </c>
      <c r="O16" s="46">
        <f>IF(N16&lt;0,1,0)</f>
        <v>0</v>
      </c>
      <c r="P16" s="47">
        <f>IF(N16&lt;0,30,0)</f>
        <v>0</v>
      </c>
      <c r="Q16" s="16"/>
      <c r="R16" s="16"/>
      <c r="S16" s="16"/>
      <c r="T16" s="16"/>
      <c r="U16" s="24" t="s">
        <v>60</v>
      </c>
      <c r="V16" s="93">
        <f>E24</f>
        <v>2</v>
      </c>
      <c r="W16" s="24"/>
      <c r="X16" s="24"/>
      <c r="Y16" s="24"/>
      <c r="Z16" s="24"/>
      <c r="AA16" s="24"/>
      <c r="AB16" s="24"/>
      <c r="AC16" s="24"/>
    </row>
    <row r="17" spans="1:29" ht="12.75">
      <c r="A17" s="18"/>
      <c r="B17" s="18"/>
      <c r="C17" s="22"/>
      <c r="D17" s="19"/>
      <c r="E17" s="19"/>
      <c r="F17" s="19"/>
      <c r="G17" s="19"/>
      <c r="H17" s="19"/>
      <c r="I17" s="19"/>
      <c r="J17" s="19"/>
      <c r="K17" s="20"/>
      <c r="L17" s="45" t="s">
        <v>43</v>
      </c>
      <c r="M17" s="46">
        <f>M14+N14</f>
        <v>0</v>
      </c>
      <c r="N17" s="46">
        <f>IF(O18&gt;11,1,0)</f>
        <v>0</v>
      </c>
      <c r="O17" s="46"/>
      <c r="P17" s="47"/>
      <c r="Q17" s="16"/>
      <c r="R17" s="16"/>
      <c r="S17" s="16"/>
      <c r="T17" s="16"/>
      <c r="U17" s="24" t="s">
        <v>61</v>
      </c>
      <c r="V17" s="93">
        <f>G24</f>
        <v>0</v>
      </c>
      <c r="W17" s="24"/>
      <c r="X17" s="24"/>
      <c r="Y17" s="24"/>
      <c r="Z17" s="24"/>
      <c r="AA17" s="24"/>
      <c r="AB17" s="24"/>
      <c r="AC17" s="24"/>
    </row>
    <row r="18" spans="1:29" ht="12.75">
      <c r="A18" s="18"/>
      <c r="B18" s="18"/>
      <c r="C18" s="22"/>
      <c r="D18" s="19"/>
      <c r="E18" s="19"/>
      <c r="F18" s="19"/>
      <c r="G18" s="19"/>
      <c r="H18" s="19"/>
      <c r="I18" s="19"/>
      <c r="J18" s="19"/>
      <c r="K18" s="20"/>
      <c r="L18" s="48" t="s">
        <v>44</v>
      </c>
      <c r="M18" s="49">
        <f>P18</f>
        <v>0</v>
      </c>
      <c r="N18" s="49">
        <f>IF(M16&gt;15,1,0)</f>
        <v>0</v>
      </c>
      <c r="O18" s="49">
        <f>M15+N18</f>
        <v>0</v>
      </c>
      <c r="P18" s="50">
        <f>IF(O18&gt;11,O18-12,O18)</f>
        <v>0</v>
      </c>
      <c r="Q18" s="16"/>
      <c r="R18" s="16"/>
      <c r="S18" s="16"/>
      <c r="T18" s="16"/>
      <c r="U18" s="24"/>
      <c r="V18" s="24"/>
      <c r="W18" s="24"/>
      <c r="X18" s="24"/>
      <c r="Y18" s="24"/>
      <c r="Z18" s="24"/>
      <c r="AA18" s="24"/>
      <c r="AB18" s="24"/>
      <c r="AC18" s="24"/>
    </row>
    <row r="19" spans="1:29" ht="12.75">
      <c r="A19" s="18"/>
      <c r="B19" s="18"/>
      <c r="C19" s="37" t="s">
        <v>27</v>
      </c>
      <c r="D19" s="18"/>
      <c r="E19" s="18" t="s">
        <v>28</v>
      </c>
      <c r="F19" s="18"/>
      <c r="G19" s="18" t="s">
        <v>29</v>
      </c>
      <c r="H19" s="19"/>
      <c r="I19" s="19"/>
      <c r="J19" s="19"/>
      <c r="K19" s="20"/>
      <c r="L19" s="20"/>
      <c r="M19" s="20"/>
      <c r="N19" s="20"/>
      <c r="O19" s="20"/>
      <c r="P19" s="16"/>
      <c r="Q19" s="16"/>
      <c r="R19" s="16"/>
      <c r="S19" s="16"/>
      <c r="T19" s="16"/>
      <c r="U19" s="24"/>
      <c r="V19" s="24"/>
      <c r="W19" s="24"/>
      <c r="X19" s="24"/>
      <c r="Y19" s="24"/>
      <c r="Z19" s="24"/>
      <c r="AA19" s="24"/>
      <c r="AB19" s="24"/>
      <c r="AC19" s="24"/>
    </row>
    <row r="20" spans="1:29" ht="12.75">
      <c r="A20" s="25" t="s">
        <v>34</v>
      </c>
      <c r="B20" s="18"/>
      <c r="C20" s="40">
        <v>10</v>
      </c>
      <c r="D20" s="41"/>
      <c r="E20" s="40">
        <v>0</v>
      </c>
      <c r="F20" s="41"/>
      <c r="G20" s="40">
        <v>0</v>
      </c>
      <c r="H20" s="19"/>
      <c r="I20" s="28" t="s">
        <v>9</v>
      </c>
      <c r="J20" s="91"/>
      <c r="K20" s="20"/>
      <c r="L20" s="20"/>
      <c r="M20" s="20"/>
      <c r="N20" s="20"/>
      <c r="O20" s="20"/>
      <c r="P20" s="16"/>
      <c r="Q20" s="16"/>
      <c r="R20" s="16"/>
      <c r="S20" s="16"/>
      <c r="T20" s="16"/>
      <c r="U20" s="24"/>
      <c r="V20" s="24"/>
      <c r="W20" s="24"/>
      <c r="X20" s="24"/>
      <c r="Y20" s="24"/>
      <c r="Z20" s="24"/>
      <c r="AA20" s="24"/>
      <c r="AB20" s="24"/>
      <c r="AC20" s="24"/>
    </row>
    <row r="21" spans="1:29" ht="12.75">
      <c r="A21" s="18"/>
      <c r="B21" s="18"/>
      <c r="C21" s="22"/>
      <c r="D21" s="19"/>
      <c r="E21" s="19"/>
      <c r="F21" s="19"/>
      <c r="G21" s="19"/>
      <c r="H21" s="19"/>
      <c r="I21" s="19"/>
      <c r="J21" s="19"/>
      <c r="K21" s="20"/>
      <c r="L21" s="20"/>
      <c r="M21" s="20"/>
      <c r="N21" s="20"/>
      <c r="O21" s="20"/>
      <c r="P21" s="16"/>
      <c r="Q21" s="16"/>
      <c r="R21" s="16"/>
      <c r="S21" s="16"/>
      <c r="T21" s="16"/>
      <c r="U21" s="83" t="str">
        <f>A30</f>
        <v>Retribuzione alla data della domanda:</v>
      </c>
      <c r="V21" s="83"/>
      <c r="W21" s="24"/>
      <c r="X21" s="24"/>
      <c r="Y21" s="24"/>
      <c r="Z21" s="24"/>
      <c r="AA21" s="24"/>
      <c r="AB21" s="24"/>
      <c r="AC21" s="24"/>
    </row>
    <row r="22" spans="1:29" ht="12.75">
      <c r="A22" s="25" t="s">
        <v>130</v>
      </c>
      <c r="B22" s="18"/>
      <c r="C22" s="40">
        <v>2</v>
      </c>
      <c r="D22" s="41"/>
      <c r="E22" s="40">
        <v>2</v>
      </c>
      <c r="F22" s="41"/>
      <c r="G22" s="40">
        <v>0</v>
      </c>
      <c r="H22" s="19"/>
      <c r="I22" s="28" t="s">
        <v>9</v>
      </c>
      <c r="J22" s="91"/>
      <c r="K22" s="20"/>
      <c r="L22" s="20" t="s">
        <v>49</v>
      </c>
      <c r="M22" s="20">
        <f>C20+O22</f>
        <v>10</v>
      </c>
      <c r="N22" s="20">
        <f>E20*30+G20</f>
        <v>0</v>
      </c>
      <c r="O22" s="20">
        <f>IF(N22&gt;180,1,0)</f>
        <v>0</v>
      </c>
      <c r="P22" s="16"/>
      <c r="Q22" s="16"/>
      <c r="R22" s="16"/>
      <c r="S22" s="16"/>
      <c r="T22" s="16"/>
      <c r="U22" s="24" t="str">
        <f aca="true" t="shared" si="0" ref="U22:U28">A31</f>
        <v>Retribuzione mensile maggiorabile del 18%</v>
      </c>
      <c r="V22" s="24"/>
      <c r="W22" s="81">
        <f>C31</f>
        <v>1500</v>
      </c>
      <c r="X22" s="24"/>
      <c r="Y22" s="24"/>
      <c r="Z22" s="24"/>
      <c r="AA22" s="24"/>
      <c r="AB22" s="24"/>
      <c r="AC22" s="24"/>
    </row>
    <row r="23" spans="1:29" ht="12.75">
      <c r="A23" s="18"/>
      <c r="B23" s="18"/>
      <c r="C23" s="22"/>
      <c r="D23" s="19"/>
      <c r="E23" s="19"/>
      <c r="F23" s="19"/>
      <c r="G23" s="19"/>
      <c r="H23" s="19"/>
      <c r="I23" s="19"/>
      <c r="J23" s="19"/>
      <c r="K23" s="20"/>
      <c r="L23" s="20"/>
      <c r="M23" s="20"/>
      <c r="N23" s="20"/>
      <c r="O23" s="20"/>
      <c r="P23" s="16"/>
      <c r="Q23" s="16"/>
      <c r="R23" s="16"/>
      <c r="S23" s="16"/>
      <c r="T23" s="16"/>
      <c r="U23" s="24" t="str">
        <f t="shared" si="0"/>
        <v>Maggiorazione del 18%</v>
      </c>
      <c r="V23" s="24"/>
      <c r="W23" s="81">
        <f aca="true" t="shared" si="1" ref="W23:W28">C32</f>
        <v>270</v>
      </c>
      <c r="X23" s="24"/>
      <c r="Y23" s="24"/>
      <c r="Z23" s="24"/>
      <c r="AA23" s="24"/>
      <c r="AB23" s="24"/>
      <c r="AC23" s="24"/>
    </row>
    <row r="24" spans="1:29" ht="12.75">
      <c r="A24" s="25" t="s">
        <v>40</v>
      </c>
      <c r="B24" s="18"/>
      <c r="C24" s="40">
        <v>2</v>
      </c>
      <c r="D24" s="41" t="s">
        <v>11</v>
      </c>
      <c r="E24" s="40">
        <v>2</v>
      </c>
      <c r="F24" s="41"/>
      <c r="G24" s="40">
        <v>0</v>
      </c>
      <c r="H24" s="19"/>
      <c r="I24" s="19"/>
      <c r="J24" s="19"/>
      <c r="K24" s="20"/>
      <c r="L24" s="42" t="s">
        <v>51</v>
      </c>
      <c r="M24" s="43">
        <f>C22+Q24</f>
        <v>2</v>
      </c>
      <c r="N24" s="43">
        <f>IF(G22&gt;15,1,0)</f>
        <v>0</v>
      </c>
      <c r="O24" s="43">
        <f>E22+N24</f>
        <v>2</v>
      </c>
      <c r="P24" s="56">
        <f>IF(O24&gt;11,O24-12,O24)</f>
        <v>2</v>
      </c>
      <c r="Q24" s="44">
        <f>IF(O24&gt;11,1,0)</f>
        <v>0</v>
      </c>
      <c r="R24" s="16"/>
      <c r="S24" s="16"/>
      <c r="T24" s="16"/>
      <c r="U24" s="24" t="str">
        <f t="shared" si="0"/>
        <v>Indennità integrativa speciale</v>
      </c>
      <c r="V24" s="24"/>
      <c r="W24" s="81">
        <f t="shared" si="1"/>
        <v>530.03</v>
      </c>
      <c r="X24" s="24"/>
      <c r="Y24" s="24"/>
      <c r="Z24" s="24"/>
      <c r="AA24" s="24"/>
      <c r="AB24" s="24"/>
      <c r="AC24" s="24"/>
    </row>
    <row r="25" spans="1:29" ht="12.75">
      <c r="A25" s="18"/>
      <c r="B25" s="18"/>
      <c r="C25" s="22"/>
      <c r="D25" s="19"/>
      <c r="E25" s="19"/>
      <c r="F25" s="19"/>
      <c r="G25" s="19"/>
      <c r="H25" s="19"/>
      <c r="I25" s="19"/>
      <c r="J25" s="19"/>
      <c r="K25" s="20"/>
      <c r="L25" s="45" t="s">
        <v>44</v>
      </c>
      <c r="M25" s="46">
        <f>P24</f>
        <v>2</v>
      </c>
      <c r="N25" s="46"/>
      <c r="O25" s="46"/>
      <c r="P25" s="57"/>
      <c r="Q25" s="47"/>
      <c r="R25" s="16"/>
      <c r="S25" s="16"/>
      <c r="T25" s="16"/>
      <c r="U25" s="83" t="str">
        <f t="shared" si="0"/>
        <v>Totale</v>
      </c>
      <c r="V25" s="83"/>
      <c r="W25" s="84">
        <f t="shared" si="1"/>
        <v>2300.0299999999997</v>
      </c>
      <c r="X25" s="24"/>
      <c r="Y25" s="24"/>
      <c r="Z25" s="24"/>
      <c r="AA25" s="24"/>
      <c r="AB25" s="24"/>
      <c r="AC25" s="24"/>
    </row>
    <row r="26" spans="1:29" ht="12.75">
      <c r="A26" s="25" t="s">
        <v>41</v>
      </c>
      <c r="B26" s="18"/>
      <c r="C26" s="39">
        <f>M14</f>
        <v>0</v>
      </c>
      <c r="D26" s="41"/>
      <c r="E26" s="39">
        <f>M15</f>
        <v>0</v>
      </c>
      <c r="F26" s="41"/>
      <c r="G26" s="39">
        <f>M16</f>
        <v>0</v>
      </c>
      <c r="H26" s="19"/>
      <c r="I26" s="19"/>
      <c r="J26" s="19"/>
      <c r="K26" s="20"/>
      <c r="L26" s="45" t="s">
        <v>50</v>
      </c>
      <c r="M26" s="188">
        <f>IF(M24&gt;14,N26,O26)</f>
        <v>5.0555</v>
      </c>
      <c r="N26" s="46">
        <f>(M24-15)*1.8+35+(M25*0.15)</f>
        <v>11.899999999999999</v>
      </c>
      <c r="O26" s="46">
        <f>ROUND(P26*M24+P26/12*M25,4)</f>
        <v>5.0555</v>
      </c>
      <c r="P26" s="57">
        <f>ROUND(35/15,4)</f>
        <v>2.3333</v>
      </c>
      <c r="Q26" s="47"/>
      <c r="R26" s="16"/>
      <c r="S26" s="16"/>
      <c r="T26" s="16"/>
      <c r="U26" s="24" t="str">
        <f t="shared" si="0"/>
        <v>Annuale </v>
      </c>
      <c r="V26" s="24"/>
      <c r="W26" s="81">
        <f t="shared" si="1"/>
        <v>27600.359999999997</v>
      </c>
      <c r="X26" s="24"/>
      <c r="Y26" s="24"/>
      <c r="Z26" s="24"/>
      <c r="AA26" s="24"/>
      <c r="AB26" s="24"/>
      <c r="AC26" s="24"/>
    </row>
    <row r="27" spans="1:29" ht="12.75">
      <c r="A27" s="18"/>
      <c r="B27" s="18"/>
      <c r="C27" s="22"/>
      <c r="D27" s="19"/>
      <c r="E27" s="19"/>
      <c r="F27" s="19"/>
      <c r="G27" s="19"/>
      <c r="H27" s="19"/>
      <c r="I27" s="19"/>
      <c r="J27" s="19"/>
      <c r="K27" s="20"/>
      <c r="L27" s="45"/>
      <c r="M27" s="46"/>
      <c r="N27" s="46"/>
      <c r="O27" s="46"/>
      <c r="P27" s="57"/>
      <c r="Q27" s="47"/>
      <c r="R27" s="16"/>
      <c r="S27" s="16"/>
      <c r="T27" s="16"/>
      <c r="U27" s="24" t="str">
        <f t="shared" si="0"/>
        <v>Tredicesima</v>
      </c>
      <c r="V27" s="24"/>
      <c r="W27" s="81">
        <f t="shared" si="1"/>
        <v>2030.0299999999997</v>
      </c>
      <c r="X27" s="24"/>
      <c r="Y27" s="24"/>
      <c r="Z27" s="24"/>
      <c r="AA27" s="24"/>
      <c r="AB27" s="24"/>
      <c r="AC27" s="24"/>
    </row>
    <row r="28" spans="1:29" ht="12.75">
      <c r="A28" s="18"/>
      <c r="B28" s="18"/>
      <c r="C28" s="22"/>
      <c r="D28" s="19"/>
      <c r="E28" s="19"/>
      <c r="F28" s="19"/>
      <c r="G28" s="19"/>
      <c r="H28" s="19"/>
      <c r="I28" s="19"/>
      <c r="J28" s="19"/>
      <c r="K28" s="20"/>
      <c r="L28" s="45" t="s">
        <v>52</v>
      </c>
      <c r="M28" s="46">
        <f>C26+Q28</f>
        <v>0</v>
      </c>
      <c r="N28" s="46">
        <f>IF(G26&gt;15,1,0)</f>
        <v>0</v>
      </c>
      <c r="O28" s="46">
        <f>E26+N28</f>
        <v>0</v>
      </c>
      <c r="P28" s="57">
        <f>IF(O28&gt;11,O28-12,O28)</f>
        <v>0</v>
      </c>
      <c r="Q28" s="47">
        <f>IF(O28&gt;11,1,0)</f>
        <v>0</v>
      </c>
      <c r="R28" s="16"/>
      <c r="S28" s="16"/>
      <c r="T28" s="16"/>
      <c r="U28" s="85" t="str">
        <f t="shared" si="0"/>
        <v>Retribuzione annua utile per il calcolo del riscatto</v>
      </c>
      <c r="V28" s="85"/>
      <c r="W28" s="86">
        <f t="shared" si="1"/>
        <v>29630.389999999996</v>
      </c>
      <c r="X28" s="24"/>
      <c r="Y28" s="24"/>
      <c r="Z28" s="24"/>
      <c r="AA28" s="24"/>
      <c r="AB28" s="24"/>
      <c r="AC28" s="24"/>
    </row>
    <row r="29" spans="1:29" ht="12.75">
      <c r="A29" s="18"/>
      <c r="B29" s="18"/>
      <c r="C29" s="22"/>
      <c r="D29" s="19"/>
      <c r="E29" s="19"/>
      <c r="F29" s="19"/>
      <c r="G29" s="19"/>
      <c r="H29" s="19"/>
      <c r="I29" s="19"/>
      <c r="J29" s="19"/>
      <c r="K29" s="20"/>
      <c r="L29" s="45" t="s">
        <v>44</v>
      </c>
      <c r="M29" s="46">
        <f>P28</f>
        <v>0</v>
      </c>
      <c r="N29" s="46"/>
      <c r="O29" s="46"/>
      <c r="P29" s="57"/>
      <c r="Q29" s="47"/>
      <c r="R29" s="16"/>
      <c r="S29" s="16"/>
      <c r="T29" s="16"/>
      <c r="U29" s="24"/>
      <c r="V29" s="24"/>
      <c r="W29" s="24"/>
      <c r="X29" s="24"/>
      <c r="Y29" s="24"/>
      <c r="Z29" s="24"/>
      <c r="AA29" s="24"/>
      <c r="AB29" s="24"/>
      <c r="AC29" s="24"/>
    </row>
    <row r="30" spans="1:29" ht="12.75">
      <c r="A30" s="25" t="s">
        <v>18</v>
      </c>
      <c r="B30" s="18"/>
      <c r="C30" s="22" t="s">
        <v>30</v>
      </c>
      <c r="D30" s="19"/>
      <c r="E30" s="19"/>
      <c r="F30" s="19"/>
      <c r="G30" s="19"/>
      <c r="H30" s="19"/>
      <c r="I30" s="19"/>
      <c r="J30" s="19"/>
      <c r="K30" s="20"/>
      <c r="L30" s="45" t="s">
        <v>50</v>
      </c>
      <c r="M30" s="188">
        <f>IF(M28&gt;14,N30,O30)</f>
        <v>0</v>
      </c>
      <c r="N30" s="46">
        <f>(M28-15)*1.8+35+(M29*0.15)</f>
        <v>8</v>
      </c>
      <c r="O30" s="46">
        <f>ROUND(P30*M28+P30/12*M29,4)</f>
        <v>0</v>
      </c>
      <c r="P30" s="57">
        <f>ROUND(35/15,4)</f>
        <v>2.3333</v>
      </c>
      <c r="Q30" s="47"/>
      <c r="R30" s="16"/>
      <c r="S30" s="16"/>
      <c r="T30" s="16"/>
      <c r="U30" s="24"/>
      <c r="V30" s="24"/>
      <c r="W30" s="24"/>
      <c r="X30" s="24"/>
      <c r="Y30" s="24"/>
      <c r="Z30" s="24"/>
      <c r="AA30" s="24"/>
      <c r="AB30" s="24"/>
      <c r="AC30" s="24"/>
    </row>
    <row r="31" spans="1:29" ht="12.75">
      <c r="A31" s="25" t="s">
        <v>63</v>
      </c>
      <c r="B31" s="18"/>
      <c r="C31" s="63">
        <v>1500</v>
      </c>
      <c r="D31" s="19"/>
      <c r="E31" s="28" t="s">
        <v>9</v>
      </c>
      <c r="F31" s="19"/>
      <c r="G31" s="19"/>
      <c r="H31" s="19"/>
      <c r="I31" s="19"/>
      <c r="J31" s="19"/>
      <c r="K31" s="20"/>
      <c r="L31" s="45"/>
      <c r="M31" s="46"/>
      <c r="N31" s="46"/>
      <c r="O31" s="46"/>
      <c r="P31" s="57"/>
      <c r="Q31" s="47"/>
      <c r="R31" s="16"/>
      <c r="S31" s="16"/>
      <c r="T31" s="16"/>
      <c r="U31" s="24" t="s">
        <v>62</v>
      </c>
      <c r="V31" s="24"/>
      <c r="W31" s="24"/>
      <c r="X31" s="24"/>
      <c r="Y31" s="24"/>
      <c r="Z31" s="24"/>
      <c r="AA31" s="24"/>
      <c r="AB31" s="24"/>
      <c r="AC31" s="24"/>
    </row>
    <row r="32" spans="1:29" ht="12.75">
      <c r="A32" s="25" t="s">
        <v>19</v>
      </c>
      <c r="B32" s="18"/>
      <c r="C32" s="64">
        <f>C31*0.18</f>
        <v>270</v>
      </c>
      <c r="D32" s="19"/>
      <c r="E32" s="19"/>
      <c r="F32" s="19"/>
      <c r="G32" s="19"/>
      <c r="H32" s="19"/>
      <c r="I32" s="19"/>
      <c r="J32" s="19"/>
      <c r="K32" s="20"/>
      <c r="L32" s="48" t="s">
        <v>53</v>
      </c>
      <c r="M32" s="187">
        <f>ROUND((M26-M30)/100,5)</f>
        <v>0.05056</v>
      </c>
      <c r="N32" s="49"/>
      <c r="O32" s="49"/>
      <c r="P32" s="58"/>
      <c r="Q32" s="50"/>
      <c r="R32" s="16"/>
      <c r="S32" s="16"/>
      <c r="T32" s="16"/>
      <c r="U32" s="24"/>
      <c r="V32" s="24"/>
      <c r="W32" s="24"/>
      <c r="X32" s="24"/>
      <c r="Y32" s="24"/>
      <c r="Z32" s="24"/>
      <c r="AA32" s="24"/>
      <c r="AB32" s="24"/>
      <c r="AC32" s="24"/>
    </row>
    <row r="33" spans="1:29" ht="12.75">
      <c r="A33" s="25" t="s">
        <v>20</v>
      </c>
      <c r="B33" s="18"/>
      <c r="C33" s="185">
        <v>530.03</v>
      </c>
      <c r="D33" s="19"/>
      <c r="E33" s="19"/>
      <c r="F33" s="19"/>
      <c r="G33" s="19"/>
      <c r="H33" s="19"/>
      <c r="I33" s="19"/>
      <c r="J33" s="19"/>
      <c r="K33" s="20"/>
      <c r="L33" s="20"/>
      <c r="M33" s="20"/>
      <c r="N33" s="20"/>
      <c r="O33" s="20"/>
      <c r="P33" s="16"/>
      <c r="Q33" s="16"/>
      <c r="R33" s="16"/>
      <c r="S33" s="16"/>
      <c r="T33" s="16"/>
      <c r="U33" s="24" t="str">
        <f>A43</f>
        <v>Retribuzione utile</v>
      </c>
      <c r="V33" s="24"/>
      <c r="W33" s="82">
        <f>C43</f>
        <v>29630.389999999996</v>
      </c>
      <c r="X33" s="24"/>
      <c r="Y33" s="24"/>
      <c r="Z33" s="24"/>
      <c r="AA33" s="24"/>
      <c r="AB33" s="24"/>
      <c r="AC33" s="24"/>
    </row>
    <row r="34" spans="1:29" ht="12.75">
      <c r="A34" s="29" t="s">
        <v>32</v>
      </c>
      <c r="B34" s="27"/>
      <c r="C34" s="65">
        <f>SUM(C31:C33)</f>
        <v>2300.0299999999997</v>
      </c>
      <c r="D34" s="19"/>
      <c r="E34" s="19"/>
      <c r="F34" s="19"/>
      <c r="G34" s="19"/>
      <c r="H34" s="19"/>
      <c r="I34" s="19"/>
      <c r="J34" s="19"/>
      <c r="K34" s="20"/>
      <c r="L34" s="20"/>
      <c r="M34" s="20"/>
      <c r="N34" s="20"/>
      <c r="O34" s="20"/>
      <c r="P34" s="16"/>
      <c r="Q34" s="16"/>
      <c r="R34" s="16"/>
      <c r="S34" s="16"/>
      <c r="T34" s="16"/>
      <c r="U34" s="24" t="str">
        <f aca="true" t="shared" si="2" ref="U34:U39">A44</f>
        <v>Aliquota riferita ai periodi da riscattare</v>
      </c>
      <c r="V34" s="24"/>
      <c r="W34" s="94">
        <f aca="true" t="shared" si="3" ref="W34:W39">C44</f>
        <v>0.05056</v>
      </c>
      <c r="X34" s="24"/>
      <c r="Y34" s="24"/>
      <c r="Z34" s="24"/>
      <c r="AA34" s="24"/>
      <c r="AB34" s="24"/>
      <c r="AC34" s="24"/>
    </row>
    <row r="35" spans="1:29" ht="12.75">
      <c r="A35" s="25" t="s">
        <v>31</v>
      </c>
      <c r="B35" s="18"/>
      <c r="C35" s="64">
        <f>C34*12</f>
        <v>27600.359999999997</v>
      </c>
      <c r="D35" s="19"/>
      <c r="E35" s="19"/>
      <c r="F35" s="19"/>
      <c r="G35" s="19"/>
      <c r="H35" s="19"/>
      <c r="I35" s="19"/>
      <c r="J35" s="19"/>
      <c r="K35" s="20"/>
      <c r="L35" s="42" t="s">
        <v>73</v>
      </c>
      <c r="M35" s="43"/>
      <c r="N35" s="43" t="s">
        <v>46</v>
      </c>
      <c r="O35" s="43" t="s">
        <v>47</v>
      </c>
      <c r="P35" s="56"/>
      <c r="Q35" s="44"/>
      <c r="R35" s="16"/>
      <c r="S35" s="16"/>
      <c r="T35" s="16"/>
      <c r="U35" s="24" t="str">
        <f t="shared" si="2"/>
        <v>Coefficiente di riserva matematica</v>
      </c>
      <c r="V35" s="24"/>
      <c r="W35" s="94">
        <f t="shared" si="3"/>
        <v>19.8383</v>
      </c>
      <c r="X35" s="24"/>
      <c r="Y35" s="24"/>
      <c r="Z35" s="24"/>
      <c r="AA35" s="24"/>
      <c r="AB35" s="24"/>
      <c r="AC35" s="24"/>
    </row>
    <row r="36" spans="1:29" ht="12.75">
      <c r="A36" s="25" t="s">
        <v>21</v>
      </c>
      <c r="B36" s="18"/>
      <c r="C36" s="64">
        <f>C34-C32</f>
        <v>2030.0299999999997</v>
      </c>
      <c r="D36" s="19"/>
      <c r="E36" s="19"/>
      <c r="F36" s="19"/>
      <c r="G36" s="19"/>
      <c r="H36" s="19"/>
      <c r="I36" s="19"/>
      <c r="J36" s="19"/>
      <c r="K36" s="20"/>
      <c r="L36" s="45" t="s">
        <v>74</v>
      </c>
      <c r="M36" s="46"/>
      <c r="N36" s="46">
        <f>maschi!K1</f>
        <v>14.3436</v>
      </c>
      <c r="O36" s="46">
        <f>femmine!K1</f>
        <v>19.8383</v>
      </c>
      <c r="P36" s="57"/>
      <c r="Q36" s="47"/>
      <c r="R36" s="16"/>
      <c r="S36" s="16"/>
      <c r="T36" s="16"/>
      <c r="U36" s="24"/>
      <c r="V36" s="24"/>
      <c r="W36" s="82"/>
      <c r="X36" s="24"/>
      <c r="Y36" s="24"/>
      <c r="Z36" s="24"/>
      <c r="AA36" s="24"/>
      <c r="AB36" s="24"/>
      <c r="AC36" s="24"/>
    </row>
    <row r="37" spans="1:29" ht="12.75">
      <c r="A37" s="29" t="s">
        <v>33</v>
      </c>
      <c r="B37" s="27"/>
      <c r="C37" s="65">
        <f>C35+C36</f>
        <v>29630.389999999996</v>
      </c>
      <c r="D37" s="19"/>
      <c r="E37" s="19"/>
      <c r="F37" s="19"/>
      <c r="G37" s="19"/>
      <c r="H37" s="19"/>
      <c r="I37" s="19"/>
      <c r="J37" s="19"/>
      <c r="K37" s="20"/>
      <c r="L37" s="45" t="s">
        <v>79</v>
      </c>
      <c r="M37" s="46"/>
      <c r="N37" s="46">
        <f>'RisMat97-07'!P1</f>
        <v>10.1931</v>
      </c>
      <c r="O37" s="46">
        <f>'RisMat97-07'!P2</f>
        <v>12.9422</v>
      </c>
      <c r="P37" s="57"/>
      <c r="Q37" s="47"/>
      <c r="R37" s="16"/>
      <c r="S37" s="16"/>
      <c r="T37" s="16"/>
      <c r="U37" s="85" t="str">
        <f t="shared" si="2"/>
        <v>Onere del riscatto</v>
      </c>
      <c r="V37" s="85"/>
      <c r="W37" s="87">
        <f t="shared" si="3"/>
        <v>29720.005573774717</v>
      </c>
      <c r="X37" s="24"/>
      <c r="Y37" s="24"/>
      <c r="Z37" s="24"/>
      <c r="AA37" s="24"/>
      <c r="AB37" s="24"/>
      <c r="AC37" s="24"/>
    </row>
    <row r="38" spans="1:29" ht="12.75">
      <c r="A38" s="25"/>
      <c r="B38" s="18"/>
      <c r="C38" s="22"/>
      <c r="D38" s="19"/>
      <c r="E38" s="19"/>
      <c r="F38" s="19"/>
      <c r="G38" s="19"/>
      <c r="H38" s="19"/>
      <c r="I38" s="19"/>
      <c r="J38" s="19"/>
      <c r="K38" s="20"/>
      <c r="L38" s="123" t="s">
        <v>77</v>
      </c>
      <c r="M38" s="124"/>
      <c r="N38" s="124">
        <f>IF(P38=1,N36,N37)</f>
        <v>14.3436</v>
      </c>
      <c r="O38" s="124">
        <f>IF(P38=1,O36,O37)</f>
        <v>19.8383</v>
      </c>
      <c r="P38" s="58">
        <f>IF(F11&gt;Q38,1,0)</f>
        <v>1</v>
      </c>
      <c r="Q38" s="122">
        <v>39406</v>
      </c>
      <c r="R38" s="16"/>
      <c r="S38" s="16"/>
      <c r="T38" s="16"/>
      <c r="U38" s="24"/>
      <c r="V38" s="24"/>
      <c r="W38" s="82"/>
      <c r="X38" s="24"/>
      <c r="Y38" s="24"/>
      <c r="Z38" s="24"/>
      <c r="AA38" s="24"/>
      <c r="AB38" s="24"/>
      <c r="AC38" s="24"/>
    </row>
    <row r="39" spans="1:29" ht="12.75">
      <c r="A39" s="25"/>
      <c r="B39" s="18"/>
      <c r="C39" s="22"/>
      <c r="D39" s="19"/>
      <c r="E39" s="19"/>
      <c r="F39" s="19"/>
      <c r="G39" s="19"/>
      <c r="H39" s="19"/>
      <c r="I39" s="19"/>
      <c r="J39" s="19"/>
      <c r="K39" s="20"/>
      <c r="L39" s="20"/>
      <c r="M39" s="20"/>
      <c r="N39" s="20"/>
      <c r="O39" s="20"/>
      <c r="P39" s="16"/>
      <c r="Q39" s="16"/>
      <c r="R39" s="16"/>
      <c r="S39" s="16"/>
      <c r="T39" s="16"/>
      <c r="U39" s="24" t="str">
        <f t="shared" si="2"/>
        <v>N. rate</v>
      </c>
      <c r="V39" s="24"/>
      <c r="W39" s="181">
        <f t="shared" si="3"/>
        <v>120</v>
      </c>
      <c r="X39" s="24"/>
      <c r="Y39" s="24"/>
      <c r="Z39" s="24"/>
      <c r="AA39" s="24"/>
      <c r="AB39" s="24"/>
      <c r="AC39" s="24"/>
    </row>
    <row r="40" spans="1:29" ht="12.75">
      <c r="A40" s="25"/>
      <c r="B40" s="18"/>
      <c r="C40" s="22"/>
      <c r="D40" s="19"/>
      <c r="E40" s="19"/>
      <c r="F40" s="19"/>
      <c r="G40" s="19"/>
      <c r="H40" s="19"/>
      <c r="I40" s="19"/>
      <c r="J40" s="19"/>
      <c r="K40" s="20"/>
      <c r="L40" s="20"/>
      <c r="M40" s="20"/>
      <c r="N40" s="20"/>
      <c r="O40" s="20"/>
      <c r="P40" s="16"/>
      <c r="Q40" s="16"/>
      <c r="R40" s="16"/>
      <c r="S40" s="16"/>
      <c r="T40" s="16"/>
      <c r="V40" s="24"/>
      <c r="W40" s="24"/>
      <c r="X40" s="24"/>
      <c r="Y40" s="24"/>
      <c r="Z40" s="24"/>
      <c r="AA40" s="24"/>
      <c r="AB40" s="24"/>
      <c r="AC40" s="24"/>
    </row>
    <row r="41" spans="1:29" ht="12.75">
      <c r="A41" s="25"/>
      <c r="B41" s="18" t="s">
        <v>48</v>
      </c>
      <c r="C41" s="22"/>
      <c r="D41" s="19"/>
      <c r="E41" s="19"/>
      <c r="F41" s="19"/>
      <c r="G41" s="19"/>
      <c r="H41" s="19"/>
      <c r="I41" s="19"/>
      <c r="J41" s="19"/>
      <c r="K41" s="20"/>
      <c r="L41" s="20"/>
      <c r="M41" s="20"/>
      <c r="N41" s="20"/>
      <c r="O41" s="20"/>
      <c r="P41" s="16"/>
      <c r="Q41" s="16"/>
      <c r="R41" s="16"/>
      <c r="S41" s="16"/>
      <c r="T41" s="16"/>
      <c r="U41" s="83" t="s">
        <v>95</v>
      </c>
      <c r="V41" s="24"/>
      <c r="W41" s="182">
        <f>C50</f>
        <v>247.6667131147893</v>
      </c>
      <c r="X41" s="24"/>
      <c r="Y41" s="24"/>
      <c r="Z41" s="24"/>
      <c r="AA41" s="24"/>
      <c r="AB41" s="24"/>
      <c r="AC41" s="24"/>
    </row>
    <row r="42" spans="1:29" ht="12.75">
      <c r="A42" s="18"/>
      <c r="B42" s="18"/>
      <c r="C42" s="37" t="s">
        <v>123</v>
      </c>
      <c r="D42" s="19"/>
      <c r="E42" s="18" t="s">
        <v>122</v>
      </c>
      <c r="F42" s="19"/>
      <c r="G42" s="19"/>
      <c r="H42" s="19"/>
      <c r="I42" s="19"/>
      <c r="J42" s="19"/>
      <c r="K42" s="20"/>
      <c r="L42" s="42" t="s">
        <v>96</v>
      </c>
      <c r="M42" s="43"/>
      <c r="N42" s="151">
        <f>IF(F11&gt;M44,N44,N43)</f>
        <v>120</v>
      </c>
      <c r="O42" s="20"/>
      <c r="P42" s="16"/>
      <c r="Q42" s="16"/>
      <c r="R42" s="16"/>
      <c r="S42" s="16"/>
      <c r="T42" s="16"/>
      <c r="V42" s="88"/>
      <c r="W42" s="24"/>
      <c r="X42" s="24"/>
      <c r="Y42" s="24"/>
      <c r="Z42" s="24"/>
      <c r="AA42" s="24"/>
      <c r="AB42" s="24"/>
      <c r="AC42" s="24"/>
    </row>
    <row r="43" spans="1:29" ht="14.25">
      <c r="A43" s="66" t="s">
        <v>54</v>
      </c>
      <c r="B43" s="67"/>
      <c r="C43" s="68">
        <f>C37</f>
        <v>29630.389999999996</v>
      </c>
      <c r="D43" s="19"/>
      <c r="E43" s="159">
        <f>ROUND(C43*1936.27,0)</f>
        <v>57372435</v>
      </c>
      <c r="F43" s="19"/>
      <c r="G43" s="19"/>
      <c r="H43" s="19"/>
      <c r="I43" s="19"/>
      <c r="J43" s="19"/>
      <c r="K43" s="20"/>
      <c r="L43" s="45" t="s">
        <v>92</v>
      </c>
      <c r="M43" s="46">
        <f>C24*360+E24*30+G24</f>
        <v>780</v>
      </c>
      <c r="N43" s="54">
        <f>ROUND(M43/30,0)</f>
        <v>26</v>
      </c>
      <c r="O43" s="20"/>
      <c r="P43" s="16"/>
      <c r="Q43" s="16"/>
      <c r="R43" s="16"/>
      <c r="S43" s="16"/>
      <c r="T43" s="16"/>
      <c r="U43" s="24"/>
      <c r="V43" s="24"/>
      <c r="W43" s="24"/>
      <c r="X43" s="24"/>
      <c r="Y43" s="24"/>
      <c r="Z43" s="24"/>
      <c r="AA43" s="24"/>
      <c r="AB43" s="24"/>
      <c r="AC43" s="24"/>
    </row>
    <row r="44" spans="1:29" ht="14.25">
      <c r="A44" s="66" t="s">
        <v>55</v>
      </c>
      <c r="B44" s="67"/>
      <c r="C44" s="69">
        <f>M32</f>
        <v>0.05056</v>
      </c>
      <c r="D44" s="19"/>
      <c r="E44" s="19"/>
      <c r="F44" s="19"/>
      <c r="G44" s="19"/>
      <c r="H44" s="19"/>
      <c r="I44" s="19"/>
      <c r="J44" s="19"/>
      <c r="K44" s="20"/>
      <c r="L44" s="48" t="s">
        <v>97</v>
      </c>
      <c r="M44" s="140">
        <v>39447</v>
      </c>
      <c r="N44" s="55">
        <v>120</v>
      </c>
      <c r="O44" s="20"/>
      <c r="P44" s="16"/>
      <c r="Q44" s="16"/>
      <c r="R44" s="16"/>
      <c r="S44" s="16"/>
      <c r="T44" s="16"/>
      <c r="U44" s="24"/>
      <c r="V44" s="24"/>
      <c r="W44" s="24"/>
      <c r="X44" s="24"/>
      <c r="Y44" s="24"/>
      <c r="Z44" s="24"/>
      <c r="AA44" s="24"/>
      <c r="AB44" s="24"/>
      <c r="AC44" s="24"/>
    </row>
    <row r="45" spans="1:29" ht="14.25">
      <c r="A45" s="66" t="s">
        <v>45</v>
      </c>
      <c r="B45" s="67"/>
      <c r="C45" s="70">
        <f>C16</f>
        <v>19.8383</v>
      </c>
      <c r="D45" s="19"/>
      <c r="E45" s="19"/>
      <c r="F45" s="19"/>
      <c r="G45" s="19"/>
      <c r="H45" s="19"/>
      <c r="I45" s="19"/>
      <c r="J45" s="19"/>
      <c r="K45" s="20"/>
      <c r="L45" s="20"/>
      <c r="M45" s="20"/>
      <c r="N45" s="20"/>
      <c r="O45" s="20"/>
      <c r="P45" s="16"/>
      <c r="Q45" s="16"/>
      <c r="R45" s="16"/>
      <c r="S45" s="16"/>
      <c r="T45" s="16"/>
      <c r="U45" s="88">
        <f ca="1">TODAY()</f>
        <v>41544</v>
      </c>
      <c r="V45" s="24"/>
      <c r="W45" s="24"/>
      <c r="X45" s="24"/>
      <c r="Y45" s="24"/>
      <c r="Z45" s="24"/>
      <c r="AA45" s="24"/>
      <c r="AB45" s="24"/>
      <c r="AC45" s="24"/>
    </row>
    <row r="46" spans="1:29" ht="14.25">
      <c r="A46" s="71"/>
      <c r="B46" s="72"/>
      <c r="C46" s="73"/>
      <c r="D46" s="19"/>
      <c r="E46" s="19"/>
      <c r="F46" s="19"/>
      <c r="G46" s="19"/>
      <c r="H46" s="19"/>
      <c r="I46" s="19"/>
      <c r="J46" s="19"/>
      <c r="K46" s="20"/>
      <c r="L46" s="20"/>
      <c r="M46" s="20"/>
      <c r="N46" s="20"/>
      <c r="O46" s="20"/>
      <c r="P46" s="16"/>
      <c r="Q46" s="16"/>
      <c r="R46" s="16"/>
      <c r="S46" s="16"/>
      <c r="T46" s="16"/>
      <c r="U46" s="24"/>
      <c r="V46" s="24"/>
      <c r="W46" s="24"/>
      <c r="X46" s="24"/>
      <c r="Y46" s="24"/>
      <c r="Z46" s="24"/>
      <c r="AA46" s="24"/>
      <c r="AB46" s="24"/>
      <c r="AC46" s="24"/>
    </row>
    <row r="47" spans="1:29" ht="15">
      <c r="A47" s="74" t="s">
        <v>56</v>
      </c>
      <c r="B47" s="75"/>
      <c r="C47" s="76">
        <f>C43*C44*C45</f>
        <v>29720.005573774717</v>
      </c>
      <c r="D47" s="19"/>
      <c r="E47" s="184">
        <f>ROUND(C47*1936.27,0)</f>
        <v>57545955</v>
      </c>
      <c r="F47" s="19"/>
      <c r="G47" s="19"/>
      <c r="H47" s="19"/>
      <c r="I47" s="19"/>
      <c r="J47" s="19"/>
      <c r="K47" s="20"/>
      <c r="L47" s="20"/>
      <c r="M47" s="20"/>
      <c r="N47" s="20"/>
      <c r="O47" s="20"/>
      <c r="P47" s="16"/>
      <c r="Q47" s="16"/>
      <c r="R47" s="16"/>
      <c r="S47" s="16"/>
      <c r="T47" s="16"/>
      <c r="U47" s="24"/>
      <c r="V47" s="24"/>
      <c r="W47" s="24"/>
      <c r="X47" s="24"/>
      <c r="Y47" s="24"/>
      <c r="Z47" s="24"/>
      <c r="AA47" s="24"/>
      <c r="AB47" s="24"/>
      <c r="AC47" s="24"/>
    </row>
    <row r="48" spans="1:29" ht="14.25">
      <c r="A48" s="77"/>
      <c r="B48" s="78"/>
      <c r="C48" s="79"/>
      <c r="D48" s="19"/>
      <c r="E48" s="19"/>
      <c r="F48" s="19"/>
      <c r="G48" s="19"/>
      <c r="H48" s="19"/>
      <c r="I48" s="19"/>
      <c r="J48" s="19"/>
      <c r="K48" s="20"/>
      <c r="L48" s="20"/>
      <c r="M48" s="20"/>
      <c r="N48" s="20"/>
      <c r="O48" s="20"/>
      <c r="P48" s="16"/>
      <c r="Q48" s="16"/>
      <c r="R48" s="16"/>
      <c r="S48" s="16"/>
      <c r="T48" s="16"/>
      <c r="U48" s="24"/>
      <c r="V48" s="24"/>
      <c r="W48" s="24"/>
      <c r="X48" s="24"/>
      <c r="Y48" s="24"/>
      <c r="Z48" s="24"/>
      <c r="AA48" s="24"/>
      <c r="AB48" s="24"/>
      <c r="AC48" s="24"/>
    </row>
    <row r="49" spans="1:29" ht="14.25">
      <c r="A49" s="66" t="s">
        <v>94</v>
      </c>
      <c r="B49" s="67"/>
      <c r="C49" s="159">
        <f>N42</f>
        <v>120</v>
      </c>
      <c r="D49" s="19"/>
      <c r="E49" s="19"/>
      <c r="F49" s="19"/>
      <c r="G49" s="19"/>
      <c r="H49" s="19"/>
      <c r="I49" s="19"/>
      <c r="J49" s="19"/>
      <c r="K49" s="20"/>
      <c r="L49" s="20"/>
      <c r="M49" s="20"/>
      <c r="N49" s="20"/>
      <c r="O49" s="20"/>
      <c r="P49" s="16"/>
      <c r="Q49" s="16"/>
      <c r="R49" s="16"/>
      <c r="S49" s="16"/>
      <c r="T49" s="16"/>
      <c r="U49" s="24"/>
      <c r="V49" s="24"/>
      <c r="W49" s="24"/>
      <c r="X49" s="24"/>
      <c r="Y49" s="24"/>
      <c r="Z49" s="24"/>
      <c r="AA49" s="24"/>
      <c r="AB49" s="24"/>
      <c r="AC49" s="24"/>
    </row>
    <row r="50" spans="1:29" ht="14.25">
      <c r="A50" s="66" t="s">
        <v>95</v>
      </c>
      <c r="B50" s="67"/>
      <c r="C50" s="68">
        <f>C47/C49</f>
        <v>247.6667131147893</v>
      </c>
      <c r="D50" s="19"/>
      <c r="E50" s="179">
        <f>E47/C49</f>
        <v>479549.625</v>
      </c>
      <c r="F50" s="19"/>
      <c r="G50" s="19"/>
      <c r="H50" s="19"/>
      <c r="I50" s="19"/>
      <c r="J50" s="19"/>
      <c r="K50" s="20"/>
      <c r="L50" s="20"/>
      <c r="M50" s="20"/>
      <c r="N50" s="20"/>
      <c r="O50" s="20"/>
      <c r="P50" s="16"/>
      <c r="Q50" s="16"/>
      <c r="R50" s="16"/>
      <c r="S50" s="16"/>
      <c r="T50" s="16"/>
      <c r="U50" s="24"/>
      <c r="V50" s="24"/>
      <c r="W50" s="24"/>
      <c r="X50" s="24"/>
      <c r="Y50" s="24"/>
      <c r="Z50" s="24"/>
      <c r="AA50" s="24"/>
      <c r="AB50" s="24"/>
      <c r="AC50" s="24"/>
    </row>
    <row r="51" spans="1:29" ht="12.75">
      <c r="A51" s="18"/>
      <c r="B51" s="18"/>
      <c r="C51" s="22"/>
      <c r="D51" s="19"/>
      <c r="E51" s="19"/>
      <c r="F51" s="19"/>
      <c r="G51" s="19"/>
      <c r="H51" s="19"/>
      <c r="I51" s="19"/>
      <c r="J51" s="19"/>
      <c r="K51" s="20"/>
      <c r="L51" s="20"/>
      <c r="M51" s="20"/>
      <c r="N51" s="20"/>
      <c r="O51" s="20"/>
      <c r="P51" s="16"/>
      <c r="Q51" s="16"/>
      <c r="R51" s="16"/>
      <c r="S51" s="16"/>
      <c r="T51" s="16"/>
      <c r="U51" s="24"/>
      <c r="V51" s="24"/>
      <c r="W51" s="24"/>
      <c r="X51" s="24"/>
      <c r="Y51" s="24"/>
      <c r="Z51" s="24"/>
      <c r="AA51" s="24"/>
      <c r="AB51" s="24"/>
      <c r="AC51" s="24"/>
    </row>
    <row r="52" spans="1:29" ht="12.75">
      <c r="A52" s="18"/>
      <c r="B52" s="18"/>
      <c r="C52" s="22"/>
      <c r="D52" s="19"/>
      <c r="E52" s="19"/>
      <c r="F52" s="19"/>
      <c r="G52" s="19"/>
      <c r="H52" s="19"/>
      <c r="I52" s="19"/>
      <c r="J52" s="19"/>
      <c r="K52" s="20"/>
      <c r="L52" s="20"/>
      <c r="M52" s="20"/>
      <c r="N52" s="20"/>
      <c r="O52" s="20"/>
      <c r="P52" s="16"/>
      <c r="Q52" s="16"/>
      <c r="R52" s="16"/>
      <c r="S52" s="16"/>
      <c r="T52" s="16"/>
      <c r="U52" s="24"/>
      <c r="V52" s="24"/>
      <c r="W52" s="24"/>
      <c r="X52" s="24"/>
      <c r="Y52" s="24"/>
      <c r="Z52" s="24"/>
      <c r="AA52" s="24"/>
      <c r="AB52" s="24"/>
      <c r="AC52" s="24"/>
    </row>
    <row r="53" spans="1:29" ht="12.75">
      <c r="A53" s="18"/>
      <c r="B53" s="18"/>
      <c r="C53" s="22"/>
      <c r="D53" s="19"/>
      <c r="E53" s="19"/>
      <c r="F53" s="19"/>
      <c r="G53" s="19"/>
      <c r="H53" s="19"/>
      <c r="I53" s="19"/>
      <c r="J53" s="19"/>
      <c r="K53" s="20"/>
      <c r="L53" s="20"/>
      <c r="M53" s="20"/>
      <c r="N53" s="20"/>
      <c r="O53" s="20"/>
      <c r="P53" s="16"/>
      <c r="Q53" s="16"/>
      <c r="R53" s="16"/>
      <c r="S53" s="16"/>
      <c r="T53" s="16"/>
      <c r="U53" s="24"/>
      <c r="V53" s="24"/>
      <c r="W53" s="24"/>
      <c r="X53" s="24"/>
      <c r="Y53" s="24"/>
      <c r="Z53" s="24"/>
      <c r="AA53" s="24"/>
      <c r="AB53" s="24"/>
      <c r="AC53" s="24"/>
    </row>
    <row r="54" spans="1:29" ht="12.75">
      <c r="A54" s="18"/>
      <c r="B54" s="18"/>
      <c r="C54" s="22"/>
      <c r="D54" s="19"/>
      <c r="E54" s="19"/>
      <c r="F54" s="19"/>
      <c r="G54" s="19"/>
      <c r="H54" s="19"/>
      <c r="I54" s="19"/>
      <c r="J54" s="19"/>
      <c r="K54" s="20"/>
      <c r="L54" s="20"/>
      <c r="M54" s="20"/>
      <c r="N54" s="20"/>
      <c r="O54" s="20"/>
      <c r="P54" s="16"/>
      <c r="Q54" s="16"/>
      <c r="R54" s="16"/>
      <c r="S54" s="16"/>
      <c r="T54" s="16"/>
      <c r="U54" s="24"/>
      <c r="V54" s="24"/>
      <c r="W54" s="24"/>
      <c r="X54" s="24"/>
      <c r="Y54" s="24"/>
      <c r="Z54" s="24"/>
      <c r="AA54" s="24"/>
      <c r="AB54" s="24"/>
      <c r="AC54" s="24"/>
    </row>
    <row r="55" spans="1:29" ht="12.75">
      <c r="A55" s="18"/>
      <c r="B55" s="18"/>
      <c r="C55" s="22"/>
      <c r="D55" s="19"/>
      <c r="E55" s="19"/>
      <c r="F55" s="19"/>
      <c r="G55" s="19"/>
      <c r="H55" s="19"/>
      <c r="I55" s="19"/>
      <c r="J55" s="19"/>
      <c r="K55" s="20"/>
      <c r="L55" s="20"/>
      <c r="M55" s="20"/>
      <c r="N55" s="20"/>
      <c r="O55" s="20"/>
      <c r="P55" s="16"/>
      <c r="Q55" s="16"/>
      <c r="R55" s="16"/>
      <c r="S55" s="16"/>
      <c r="T55" s="16"/>
      <c r="U55" s="24"/>
      <c r="V55" s="24"/>
      <c r="W55" s="24"/>
      <c r="X55" s="24"/>
      <c r="Y55" s="24"/>
      <c r="Z55" s="24"/>
      <c r="AA55" s="24"/>
      <c r="AB55" s="24"/>
      <c r="AC55" s="24"/>
    </row>
    <row r="56" spans="1:29" ht="12.75">
      <c r="A56" s="18"/>
      <c r="B56" s="18"/>
      <c r="C56" s="22"/>
      <c r="D56" s="19"/>
      <c r="E56" s="19"/>
      <c r="F56" s="19"/>
      <c r="G56" s="19"/>
      <c r="H56" s="19"/>
      <c r="I56" s="19"/>
      <c r="J56" s="19"/>
      <c r="K56" s="20"/>
      <c r="L56" s="20"/>
      <c r="M56" s="20"/>
      <c r="N56" s="20"/>
      <c r="O56" s="20"/>
      <c r="P56" s="16"/>
      <c r="Q56" s="16"/>
      <c r="R56" s="16"/>
      <c r="S56" s="16"/>
      <c r="T56" s="16"/>
      <c r="U56" s="24"/>
      <c r="V56" s="24"/>
      <c r="W56" s="24"/>
      <c r="X56" s="24"/>
      <c r="Y56" s="24"/>
      <c r="Z56" s="24"/>
      <c r="AA56" s="24"/>
      <c r="AB56" s="24"/>
      <c r="AC56" s="24"/>
    </row>
    <row r="57" spans="1:29" ht="12.75">
      <c r="A57" s="18"/>
      <c r="B57" s="18"/>
      <c r="C57" s="22"/>
      <c r="D57" s="19"/>
      <c r="E57" s="19"/>
      <c r="F57" s="19"/>
      <c r="G57" s="19"/>
      <c r="H57" s="19"/>
      <c r="I57" s="19"/>
      <c r="J57" s="19"/>
      <c r="K57" s="20"/>
      <c r="L57" s="20"/>
      <c r="M57" s="20"/>
      <c r="N57" s="20"/>
      <c r="O57" s="20"/>
      <c r="P57" s="16"/>
      <c r="Q57" s="16"/>
      <c r="R57" s="16"/>
      <c r="S57" s="16"/>
      <c r="T57" s="16"/>
      <c r="U57" s="24"/>
      <c r="V57" s="24"/>
      <c r="W57" s="24"/>
      <c r="X57" s="24"/>
      <c r="Y57" s="24"/>
      <c r="Z57" s="24"/>
      <c r="AA57" s="24"/>
      <c r="AB57" s="24"/>
      <c r="AC57" s="24"/>
    </row>
    <row r="58" spans="1:29" ht="12.75">
      <c r="A58" s="18"/>
      <c r="B58" s="18"/>
      <c r="C58" s="22"/>
      <c r="D58" s="19"/>
      <c r="E58" s="19"/>
      <c r="F58" s="19"/>
      <c r="G58" s="19"/>
      <c r="H58" s="19"/>
      <c r="I58" s="19"/>
      <c r="J58" s="19"/>
      <c r="K58" s="20"/>
      <c r="L58" s="20"/>
      <c r="M58" s="20"/>
      <c r="N58" s="20"/>
      <c r="O58" s="20"/>
      <c r="P58" s="16"/>
      <c r="Q58" s="16"/>
      <c r="R58" s="16"/>
      <c r="S58" s="16"/>
      <c r="T58" s="16"/>
      <c r="U58" s="24"/>
      <c r="V58" s="24"/>
      <c r="W58" s="24"/>
      <c r="X58" s="24"/>
      <c r="Y58" s="24"/>
      <c r="Z58" s="24"/>
      <c r="AA58" s="24"/>
      <c r="AB58" s="24"/>
      <c r="AC58" s="24"/>
    </row>
    <row r="59" spans="1:29" ht="12.75">
      <c r="A59" s="18"/>
      <c r="B59" s="18"/>
      <c r="C59" s="22"/>
      <c r="D59" s="19"/>
      <c r="E59" s="19"/>
      <c r="F59" s="19"/>
      <c r="G59" s="19"/>
      <c r="H59" s="19"/>
      <c r="I59" s="19"/>
      <c r="J59" s="19"/>
      <c r="K59" s="20"/>
      <c r="L59" s="20"/>
      <c r="M59" s="20"/>
      <c r="N59" s="20"/>
      <c r="O59" s="20"/>
      <c r="P59" s="16"/>
      <c r="Q59" s="16"/>
      <c r="R59" s="16"/>
      <c r="S59" s="16"/>
      <c r="T59" s="16"/>
      <c r="U59" s="24"/>
      <c r="V59" s="24"/>
      <c r="W59" s="24"/>
      <c r="X59" s="24"/>
      <c r="Y59" s="24"/>
      <c r="Z59" s="24"/>
      <c r="AA59" s="24"/>
      <c r="AB59" s="24"/>
      <c r="AC59" s="24"/>
    </row>
    <row r="60" spans="1:29" ht="12.75">
      <c r="A60" s="18"/>
      <c r="B60" s="18"/>
      <c r="C60" s="22"/>
      <c r="D60" s="19"/>
      <c r="E60" s="19"/>
      <c r="F60" s="19"/>
      <c r="G60" s="19"/>
      <c r="H60" s="19"/>
      <c r="I60" s="19"/>
      <c r="J60" s="19"/>
      <c r="K60" s="20"/>
      <c r="L60" s="20"/>
      <c r="M60" s="20"/>
      <c r="N60" s="20"/>
      <c r="O60" s="20"/>
      <c r="P60" s="16"/>
      <c r="Q60" s="16"/>
      <c r="R60" s="16"/>
      <c r="S60" s="16"/>
      <c r="T60" s="16"/>
      <c r="U60" s="24"/>
      <c r="V60" s="24"/>
      <c r="W60" s="24"/>
      <c r="X60" s="24"/>
      <c r="Y60" s="24"/>
      <c r="Z60" s="24"/>
      <c r="AA60" s="24"/>
      <c r="AB60" s="24"/>
      <c r="AC60" s="24"/>
    </row>
    <row r="61" spans="1:29" ht="12.75">
      <c r="A61" s="18"/>
      <c r="B61" s="18"/>
      <c r="C61" s="22"/>
      <c r="D61" s="19"/>
      <c r="E61" s="19"/>
      <c r="F61" s="19"/>
      <c r="G61" s="19"/>
      <c r="H61" s="19"/>
      <c r="I61" s="19"/>
      <c r="J61" s="19"/>
      <c r="K61" s="20"/>
      <c r="L61" s="20"/>
      <c r="M61" s="20"/>
      <c r="N61" s="20"/>
      <c r="O61" s="20"/>
      <c r="P61" s="16"/>
      <c r="Q61" s="16"/>
      <c r="R61" s="16"/>
      <c r="S61" s="16"/>
      <c r="T61" s="16"/>
      <c r="U61" s="24"/>
      <c r="V61" s="24"/>
      <c r="W61" s="24"/>
      <c r="X61" s="24"/>
      <c r="Y61" s="24"/>
      <c r="Z61" s="24"/>
      <c r="AA61" s="24"/>
      <c r="AB61" s="24"/>
      <c r="AC61" s="24"/>
    </row>
    <row r="62" spans="1:29" ht="12.75">
      <c r="A62" s="18"/>
      <c r="B62" s="18"/>
      <c r="C62" s="22"/>
      <c r="D62" s="19"/>
      <c r="E62" s="19"/>
      <c r="F62" s="19"/>
      <c r="G62" s="19"/>
      <c r="H62" s="19"/>
      <c r="I62" s="19"/>
      <c r="J62" s="19"/>
      <c r="K62" s="20"/>
      <c r="L62" s="20"/>
      <c r="M62" s="20"/>
      <c r="N62" s="20"/>
      <c r="O62" s="20"/>
      <c r="P62" s="16"/>
      <c r="Q62" s="16"/>
      <c r="R62" s="16"/>
      <c r="S62" s="16"/>
      <c r="T62" s="16"/>
      <c r="U62" s="24"/>
      <c r="V62" s="24"/>
      <c r="W62" s="24"/>
      <c r="X62" s="24"/>
      <c r="Y62" s="24"/>
      <c r="Z62" s="24"/>
      <c r="AA62" s="24"/>
      <c r="AB62" s="24"/>
      <c r="AC62" s="24"/>
    </row>
    <row r="63" spans="1:29" ht="12.75">
      <c r="A63" s="18"/>
      <c r="B63" s="18"/>
      <c r="C63" s="22"/>
      <c r="D63" s="19"/>
      <c r="E63" s="19"/>
      <c r="F63" s="19"/>
      <c r="G63" s="19"/>
      <c r="H63" s="19"/>
      <c r="I63" s="19"/>
      <c r="J63" s="19"/>
      <c r="K63" s="20"/>
      <c r="L63" s="20"/>
      <c r="M63" s="20"/>
      <c r="N63" s="20"/>
      <c r="O63" s="20"/>
      <c r="P63" s="16"/>
      <c r="Q63" s="16"/>
      <c r="R63" s="16"/>
      <c r="S63" s="16"/>
      <c r="T63" s="16"/>
      <c r="U63" s="24"/>
      <c r="V63" s="24"/>
      <c r="W63" s="24"/>
      <c r="X63" s="24"/>
      <c r="Y63" s="24"/>
      <c r="Z63" s="24"/>
      <c r="AA63" s="24"/>
      <c r="AB63" s="24"/>
      <c r="AC63" s="24"/>
    </row>
    <row r="64" spans="1:29" ht="12.75">
      <c r="A64" s="18"/>
      <c r="B64" s="18"/>
      <c r="C64" s="22"/>
      <c r="D64" s="19"/>
      <c r="E64" s="19"/>
      <c r="F64" s="19"/>
      <c r="G64" s="19"/>
      <c r="H64" s="19"/>
      <c r="I64" s="19"/>
      <c r="J64" s="19"/>
      <c r="K64" s="20"/>
      <c r="L64" s="20"/>
      <c r="M64" s="20"/>
      <c r="N64" s="20"/>
      <c r="O64" s="20"/>
      <c r="P64" s="16"/>
      <c r="Q64" s="16"/>
      <c r="R64" s="16"/>
      <c r="S64" s="16"/>
      <c r="T64" s="16"/>
      <c r="U64" s="24"/>
      <c r="V64" s="24"/>
      <c r="W64" s="24"/>
      <c r="X64" s="24"/>
      <c r="Y64" s="24"/>
      <c r="Z64" s="24"/>
      <c r="AA64" s="24"/>
      <c r="AB64" s="24"/>
      <c r="AC64" s="24"/>
    </row>
    <row r="65" spans="1:29" ht="12.75">
      <c r="A65" s="18"/>
      <c r="B65" s="18"/>
      <c r="C65" s="22"/>
      <c r="D65" s="19"/>
      <c r="E65" s="19"/>
      <c r="F65" s="19"/>
      <c r="G65" s="19"/>
      <c r="H65" s="19"/>
      <c r="I65" s="19"/>
      <c r="J65" s="19"/>
      <c r="K65" s="20"/>
      <c r="L65" s="20"/>
      <c r="M65" s="20"/>
      <c r="N65" s="20"/>
      <c r="O65" s="20"/>
      <c r="P65" s="16"/>
      <c r="Q65" s="16"/>
      <c r="R65" s="16"/>
      <c r="S65" s="16"/>
      <c r="T65" s="16"/>
      <c r="U65" s="24"/>
      <c r="V65" s="24"/>
      <c r="W65" s="24"/>
      <c r="X65" s="24"/>
      <c r="Y65" s="24"/>
      <c r="Z65" s="24"/>
      <c r="AA65" s="24"/>
      <c r="AB65" s="24"/>
      <c r="AC65" s="24"/>
    </row>
    <row r="66" spans="1:29" ht="12.75">
      <c r="A66" s="18"/>
      <c r="B66" s="18"/>
      <c r="C66" s="22"/>
      <c r="D66" s="19"/>
      <c r="E66" s="19"/>
      <c r="F66" s="19"/>
      <c r="G66" s="19"/>
      <c r="H66" s="19"/>
      <c r="I66" s="19"/>
      <c r="J66" s="19"/>
      <c r="K66" s="20"/>
      <c r="L66" s="20"/>
      <c r="M66" s="20"/>
      <c r="N66" s="20"/>
      <c r="O66" s="20"/>
      <c r="P66" s="16"/>
      <c r="Q66" s="16"/>
      <c r="R66" s="16"/>
      <c r="S66" s="16"/>
      <c r="T66" s="16"/>
      <c r="U66" s="24"/>
      <c r="V66" s="24"/>
      <c r="W66" s="24"/>
      <c r="X66" s="24"/>
      <c r="Y66" s="24"/>
      <c r="Z66" s="24"/>
      <c r="AA66" s="24"/>
      <c r="AB66" s="24"/>
      <c r="AC66" s="24"/>
    </row>
    <row r="67" spans="1:29" ht="12.75">
      <c r="A67" s="18"/>
      <c r="B67" s="18"/>
      <c r="C67" s="22"/>
      <c r="D67" s="19"/>
      <c r="E67" s="19"/>
      <c r="F67" s="19"/>
      <c r="G67" s="19"/>
      <c r="H67" s="19"/>
      <c r="I67" s="19"/>
      <c r="J67" s="19"/>
      <c r="K67" s="20"/>
      <c r="L67" s="20"/>
      <c r="M67" s="20"/>
      <c r="N67" s="20"/>
      <c r="O67" s="20"/>
      <c r="P67" s="16"/>
      <c r="Q67" s="16"/>
      <c r="R67" s="16"/>
      <c r="S67" s="16"/>
      <c r="T67" s="16"/>
      <c r="U67" s="24"/>
      <c r="V67" s="24"/>
      <c r="W67" s="24"/>
      <c r="X67" s="24"/>
      <c r="Y67" s="24"/>
      <c r="Z67" s="24"/>
      <c r="AA67" s="24"/>
      <c r="AB67" s="24"/>
      <c r="AC67" s="24"/>
    </row>
    <row r="68" spans="1:29" ht="12.75">
      <c r="A68" s="18"/>
      <c r="B68" s="18"/>
      <c r="C68" s="22"/>
      <c r="D68" s="19"/>
      <c r="E68" s="19"/>
      <c r="F68" s="19"/>
      <c r="G68" s="19"/>
      <c r="H68" s="19"/>
      <c r="I68" s="19"/>
      <c r="J68" s="19"/>
      <c r="K68" s="20"/>
      <c r="L68" s="20"/>
      <c r="M68" s="20"/>
      <c r="N68" s="20"/>
      <c r="O68" s="20"/>
      <c r="P68" s="16"/>
      <c r="Q68" s="16"/>
      <c r="R68" s="16"/>
      <c r="S68" s="16"/>
      <c r="T68" s="16"/>
      <c r="U68" s="24"/>
      <c r="V68" s="24"/>
      <c r="W68" s="24"/>
      <c r="X68" s="24"/>
      <c r="Y68" s="24"/>
      <c r="Z68" s="24"/>
      <c r="AA68" s="24"/>
      <c r="AB68" s="24"/>
      <c r="AC68" s="24"/>
    </row>
    <row r="69" spans="1:29" ht="12.75">
      <c r="A69" s="18"/>
      <c r="B69" s="18"/>
      <c r="C69" s="22"/>
      <c r="D69" s="19"/>
      <c r="E69" s="19"/>
      <c r="F69" s="19"/>
      <c r="G69" s="19"/>
      <c r="H69" s="19"/>
      <c r="I69" s="19"/>
      <c r="J69" s="19"/>
      <c r="K69" s="20"/>
      <c r="L69" s="20"/>
      <c r="M69" s="20"/>
      <c r="N69" s="20"/>
      <c r="O69" s="20"/>
      <c r="P69" s="16"/>
      <c r="Q69" s="16"/>
      <c r="R69" s="16"/>
      <c r="S69" s="16"/>
      <c r="T69" s="16"/>
      <c r="U69" s="24"/>
      <c r="V69" s="24"/>
      <c r="W69" s="24"/>
      <c r="X69" s="24"/>
      <c r="Y69" s="24"/>
      <c r="Z69" s="24"/>
      <c r="AA69" s="24"/>
      <c r="AB69" s="24"/>
      <c r="AC69" s="24"/>
    </row>
    <row r="70" spans="1:29" ht="12.75">
      <c r="A70" s="18"/>
      <c r="B70" s="18"/>
      <c r="C70" s="22"/>
      <c r="D70" s="19"/>
      <c r="E70" s="19"/>
      <c r="F70" s="19"/>
      <c r="G70" s="19"/>
      <c r="H70" s="19"/>
      <c r="I70" s="19"/>
      <c r="J70" s="19"/>
      <c r="K70" s="20"/>
      <c r="L70" s="20"/>
      <c r="M70" s="20"/>
      <c r="N70" s="20"/>
      <c r="O70" s="20"/>
      <c r="P70" s="16"/>
      <c r="Q70" s="16"/>
      <c r="R70" s="16"/>
      <c r="S70" s="16"/>
      <c r="T70" s="16"/>
      <c r="U70" s="24"/>
      <c r="V70" s="24"/>
      <c r="W70" s="24"/>
      <c r="X70" s="24"/>
      <c r="Y70" s="24"/>
      <c r="Z70" s="24"/>
      <c r="AA70" s="24"/>
      <c r="AB70" s="24"/>
      <c r="AC70" s="24"/>
    </row>
    <row r="71" spans="1:29" ht="12.75">
      <c r="A71" s="18"/>
      <c r="B71" s="18"/>
      <c r="C71" s="22"/>
      <c r="D71" s="19"/>
      <c r="E71" s="19"/>
      <c r="F71" s="19"/>
      <c r="G71" s="19"/>
      <c r="H71" s="19"/>
      <c r="I71" s="19"/>
      <c r="J71" s="19"/>
      <c r="K71" s="20"/>
      <c r="L71" s="20"/>
      <c r="M71" s="20"/>
      <c r="N71" s="20"/>
      <c r="O71" s="20"/>
      <c r="P71" s="16"/>
      <c r="Q71" s="16"/>
      <c r="R71" s="16"/>
      <c r="S71" s="16"/>
      <c r="T71" s="16"/>
      <c r="U71" s="24"/>
      <c r="V71" s="24"/>
      <c r="W71" s="24"/>
      <c r="X71" s="24"/>
      <c r="Y71" s="24"/>
      <c r="Z71" s="24"/>
      <c r="AA71" s="24"/>
      <c r="AB71" s="24"/>
      <c r="AC71" s="24"/>
    </row>
    <row r="72" spans="1:29" ht="12.75">
      <c r="A72" s="18"/>
      <c r="B72" s="18"/>
      <c r="C72" s="22"/>
      <c r="D72" s="19"/>
      <c r="E72" s="19"/>
      <c r="F72" s="19"/>
      <c r="G72" s="19"/>
      <c r="H72" s="19"/>
      <c r="I72" s="19"/>
      <c r="J72" s="19"/>
      <c r="K72" s="20"/>
      <c r="L72" s="20"/>
      <c r="M72" s="20"/>
      <c r="N72" s="20"/>
      <c r="O72" s="20"/>
      <c r="P72" s="16"/>
      <c r="Q72" s="16"/>
      <c r="R72" s="16"/>
      <c r="S72" s="16"/>
      <c r="T72" s="16"/>
      <c r="U72" s="24"/>
      <c r="V72" s="24"/>
      <c r="W72" s="24"/>
      <c r="X72" s="24"/>
      <c r="Y72" s="24"/>
      <c r="Z72" s="24"/>
      <c r="AA72" s="24"/>
      <c r="AB72" s="24"/>
      <c r="AC72" s="24"/>
    </row>
    <row r="73" spans="1:29" ht="12.75">
      <c r="A73" s="18"/>
      <c r="B73" s="18"/>
      <c r="C73" s="22"/>
      <c r="D73" s="19"/>
      <c r="E73" s="19"/>
      <c r="F73" s="19"/>
      <c r="G73" s="19"/>
      <c r="H73" s="19"/>
      <c r="I73" s="19"/>
      <c r="J73" s="19"/>
      <c r="K73" s="20"/>
      <c r="L73" s="20"/>
      <c r="M73" s="20"/>
      <c r="N73" s="20"/>
      <c r="O73" s="20"/>
      <c r="P73" s="16"/>
      <c r="Q73" s="16"/>
      <c r="R73" s="16"/>
      <c r="S73" s="16"/>
      <c r="T73" s="16"/>
      <c r="U73" s="24"/>
      <c r="V73" s="24"/>
      <c r="W73" s="24"/>
      <c r="X73" s="24"/>
      <c r="Y73" s="24"/>
      <c r="Z73" s="24"/>
      <c r="AA73" s="24"/>
      <c r="AB73" s="24"/>
      <c r="AC73" s="24"/>
    </row>
    <row r="74" spans="1:29" ht="12.75">
      <c r="A74" s="18"/>
      <c r="B74" s="18"/>
      <c r="C74" s="22"/>
      <c r="D74" s="19"/>
      <c r="E74" s="19"/>
      <c r="F74" s="19"/>
      <c r="G74" s="19"/>
      <c r="H74" s="19"/>
      <c r="I74" s="19"/>
      <c r="J74" s="19"/>
      <c r="K74" s="20"/>
      <c r="L74" s="20"/>
      <c r="M74" s="20"/>
      <c r="N74" s="20"/>
      <c r="O74" s="20"/>
      <c r="P74" s="16"/>
      <c r="Q74" s="16"/>
      <c r="R74" s="16"/>
      <c r="S74" s="16"/>
      <c r="T74" s="16"/>
      <c r="U74" s="24"/>
      <c r="V74" s="24"/>
      <c r="W74" s="24"/>
      <c r="X74" s="24"/>
      <c r="Y74" s="24"/>
      <c r="Z74" s="24"/>
      <c r="AA74" s="24"/>
      <c r="AB74" s="24"/>
      <c r="AC74" s="24"/>
    </row>
    <row r="75" spans="1:29" ht="12.75">
      <c r="A75" s="18"/>
      <c r="B75" s="18"/>
      <c r="C75" s="22"/>
      <c r="D75" s="19"/>
      <c r="E75" s="19"/>
      <c r="F75" s="19"/>
      <c r="G75" s="19"/>
      <c r="H75" s="19"/>
      <c r="I75" s="19"/>
      <c r="J75" s="19"/>
      <c r="K75" s="20"/>
      <c r="L75" s="20"/>
      <c r="M75" s="20"/>
      <c r="N75" s="20"/>
      <c r="O75" s="20"/>
      <c r="P75" s="16"/>
      <c r="Q75" s="16"/>
      <c r="R75" s="16"/>
      <c r="S75" s="16"/>
      <c r="T75" s="16"/>
      <c r="U75" s="24"/>
      <c r="V75" s="24"/>
      <c r="W75" s="24"/>
      <c r="X75" s="24"/>
      <c r="Y75" s="24"/>
      <c r="Z75" s="24"/>
      <c r="AA75" s="24"/>
      <c r="AB75" s="24"/>
      <c r="AC75" s="24"/>
    </row>
    <row r="76" spans="1:29" ht="12.75">
      <c r="A76" s="18"/>
      <c r="B76" s="18"/>
      <c r="C76" s="22"/>
      <c r="D76" s="19"/>
      <c r="E76" s="19"/>
      <c r="F76" s="19"/>
      <c r="G76" s="19"/>
      <c r="H76" s="19"/>
      <c r="I76" s="19"/>
      <c r="J76" s="19"/>
      <c r="K76" s="20"/>
      <c r="L76" s="20"/>
      <c r="M76" s="20"/>
      <c r="N76" s="20"/>
      <c r="O76" s="20"/>
      <c r="P76" s="16"/>
      <c r="Q76" s="16"/>
      <c r="R76" s="16"/>
      <c r="S76" s="16"/>
      <c r="T76" s="16"/>
      <c r="U76" s="24"/>
      <c r="V76" s="24"/>
      <c r="W76" s="24"/>
      <c r="X76" s="24"/>
      <c r="Y76" s="24"/>
      <c r="Z76" s="24"/>
      <c r="AA76" s="24"/>
      <c r="AB76" s="24"/>
      <c r="AC76" s="24"/>
    </row>
    <row r="77" spans="1:29" ht="12.75">
      <c r="A77" s="18"/>
      <c r="B77" s="18"/>
      <c r="C77" s="22"/>
      <c r="D77" s="19"/>
      <c r="E77" s="19"/>
      <c r="F77" s="19"/>
      <c r="G77" s="19"/>
      <c r="H77" s="19"/>
      <c r="I77" s="19"/>
      <c r="J77" s="19"/>
      <c r="K77" s="20"/>
      <c r="L77" s="20"/>
      <c r="M77" s="20"/>
      <c r="N77" s="20"/>
      <c r="O77" s="20"/>
      <c r="P77" s="16"/>
      <c r="Q77" s="16"/>
      <c r="R77" s="16"/>
      <c r="S77" s="16"/>
      <c r="T77" s="16"/>
      <c r="U77" s="24"/>
      <c r="V77" s="24"/>
      <c r="W77" s="24"/>
      <c r="X77" s="24"/>
      <c r="Y77" s="24"/>
      <c r="Z77" s="24"/>
      <c r="AA77" s="24"/>
      <c r="AB77" s="24"/>
      <c r="AC77" s="24"/>
    </row>
    <row r="78" spans="1:29" ht="12.75">
      <c r="A78" s="18"/>
      <c r="B78" s="18"/>
      <c r="C78" s="22"/>
      <c r="D78" s="19"/>
      <c r="E78" s="19"/>
      <c r="F78" s="19"/>
      <c r="G78" s="19"/>
      <c r="H78" s="19"/>
      <c r="I78" s="19"/>
      <c r="J78" s="19"/>
      <c r="K78" s="20"/>
      <c r="L78" s="20"/>
      <c r="M78" s="20"/>
      <c r="N78" s="20"/>
      <c r="O78" s="20"/>
      <c r="P78" s="16"/>
      <c r="Q78" s="16"/>
      <c r="R78" s="16"/>
      <c r="S78" s="16"/>
      <c r="T78" s="16"/>
      <c r="U78" s="24"/>
      <c r="V78" s="24"/>
      <c r="W78" s="24"/>
      <c r="X78" s="24"/>
      <c r="Y78" s="24"/>
      <c r="Z78" s="24"/>
      <c r="AA78" s="24"/>
      <c r="AB78" s="24"/>
      <c r="AC78" s="24"/>
    </row>
    <row r="79" spans="1:29" ht="12.75">
      <c r="A79" s="18"/>
      <c r="B79" s="18"/>
      <c r="C79" s="22"/>
      <c r="D79" s="19"/>
      <c r="E79" s="19"/>
      <c r="F79" s="19"/>
      <c r="G79" s="19"/>
      <c r="H79" s="19"/>
      <c r="I79" s="19"/>
      <c r="J79" s="19"/>
      <c r="K79" s="20"/>
      <c r="L79" s="20"/>
      <c r="M79" s="20"/>
      <c r="N79" s="20"/>
      <c r="O79" s="20"/>
      <c r="P79" s="16"/>
      <c r="Q79" s="16"/>
      <c r="R79" s="16"/>
      <c r="S79" s="16"/>
      <c r="T79" s="16"/>
      <c r="U79" s="24"/>
      <c r="V79" s="24"/>
      <c r="W79" s="24"/>
      <c r="X79" s="24"/>
      <c r="Y79" s="24"/>
      <c r="Z79" s="24"/>
      <c r="AA79" s="24"/>
      <c r="AB79" s="24"/>
      <c r="AC79" s="24"/>
    </row>
    <row r="80" spans="1:29" ht="12.75">
      <c r="A80" s="18"/>
      <c r="B80" s="18"/>
      <c r="C80" s="22"/>
      <c r="D80" s="19"/>
      <c r="E80" s="19"/>
      <c r="F80" s="19"/>
      <c r="G80" s="19"/>
      <c r="H80" s="19"/>
      <c r="I80" s="19"/>
      <c r="J80" s="19"/>
      <c r="K80" s="20"/>
      <c r="L80" s="20"/>
      <c r="M80" s="20"/>
      <c r="N80" s="20"/>
      <c r="O80" s="20"/>
      <c r="P80" s="16"/>
      <c r="Q80" s="16"/>
      <c r="R80" s="16"/>
      <c r="S80" s="16"/>
      <c r="T80" s="16"/>
      <c r="U80" s="24"/>
      <c r="V80" s="24"/>
      <c r="W80" s="24"/>
      <c r="X80" s="24"/>
      <c r="Y80" s="24"/>
      <c r="Z80" s="24"/>
      <c r="AA80" s="24"/>
      <c r="AB80" s="24"/>
      <c r="AC80" s="24"/>
    </row>
    <row r="81" spans="1:29" ht="12.75">
      <c r="A81" s="18"/>
      <c r="B81" s="18"/>
      <c r="C81" s="22"/>
      <c r="D81" s="19"/>
      <c r="E81" s="19"/>
      <c r="F81" s="19"/>
      <c r="G81" s="19"/>
      <c r="H81" s="19"/>
      <c r="I81" s="19"/>
      <c r="J81" s="19"/>
      <c r="K81" s="20"/>
      <c r="L81" s="20"/>
      <c r="M81" s="20"/>
      <c r="N81" s="20"/>
      <c r="O81" s="20"/>
      <c r="P81" s="16"/>
      <c r="Q81" s="16"/>
      <c r="R81" s="16"/>
      <c r="S81" s="16"/>
      <c r="T81" s="16"/>
      <c r="U81" s="24"/>
      <c r="V81" s="24"/>
      <c r="W81" s="24"/>
      <c r="X81" s="24"/>
      <c r="Y81" s="24"/>
      <c r="Z81" s="24"/>
      <c r="AA81" s="24"/>
      <c r="AB81" s="24"/>
      <c r="AC81" s="24"/>
    </row>
    <row r="82" spans="1:29" ht="12.75">
      <c r="A82" s="18"/>
      <c r="B82" s="18"/>
      <c r="C82" s="22"/>
      <c r="D82" s="19"/>
      <c r="E82" s="19"/>
      <c r="F82" s="19"/>
      <c r="G82" s="19"/>
      <c r="H82" s="19"/>
      <c r="I82" s="19"/>
      <c r="J82" s="19"/>
      <c r="K82" s="20"/>
      <c r="L82" s="20"/>
      <c r="M82" s="20"/>
      <c r="N82" s="20"/>
      <c r="O82" s="20"/>
      <c r="P82" s="16"/>
      <c r="Q82" s="16"/>
      <c r="R82" s="16"/>
      <c r="S82" s="16"/>
      <c r="T82" s="16"/>
      <c r="U82" s="24"/>
      <c r="V82" s="24"/>
      <c r="W82" s="24"/>
      <c r="X82" s="24"/>
      <c r="Y82" s="24"/>
      <c r="Z82" s="24"/>
      <c r="AA82" s="24"/>
      <c r="AB82" s="24"/>
      <c r="AC82" s="24"/>
    </row>
    <row r="83" spans="1:29" ht="12.75">
      <c r="A83" s="18"/>
      <c r="B83" s="18"/>
      <c r="C83" s="22"/>
      <c r="D83" s="19"/>
      <c r="E83" s="19"/>
      <c r="F83" s="19"/>
      <c r="G83" s="19"/>
      <c r="H83" s="19"/>
      <c r="I83" s="19"/>
      <c r="J83" s="19"/>
      <c r="K83" s="20"/>
      <c r="L83" s="20"/>
      <c r="M83" s="20"/>
      <c r="N83" s="20"/>
      <c r="O83" s="20"/>
      <c r="P83" s="16"/>
      <c r="Q83" s="16"/>
      <c r="R83" s="16"/>
      <c r="S83" s="16"/>
      <c r="T83" s="16"/>
      <c r="U83" s="24"/>
      <c r="V83" s="24"/>
      <c r="W83" s="24"/>
      <c r="X83" s="24"/>
      <c r="Y83" s="24"/>
      <c r="Z83" s="24"/>
      <c r="AA83" s="24"/>
      <c r="AB83" s="24"/>
      <c r="AC83" s="24"/>
    </row>
    <row r="84" spans="1:29" ht="12.75">
      <c r="A84" s="18"/>
      <c r="B84" s="18"/>
      <c r="C84" s="22"/>
      <c r="D84" s="19"/>
      <c r="E84" s="19"/>
      <c r="F84" s="19"/>
      <c r="G84" s="19"/>
      <c r="H84" s="19"/>
      <c r="I84" s="19"/>
      <c r="J84" s="19"/>
      <c r="K84" s="20"/>
      <c r="L84" s="20"/>
      <c r="M84" s="20"/>
      <c r="N84" s="20"/>
      <c r="O84" s="20"/>
      <c r="P84" s="16"/>
      <c r="Q84" s="16"/>
      <c r="R84" s="16"/>
      <c r="S84" s="16"/>
      <c r="T84" s="16"/>
      <c r="U84" s="24"/>
      <c r="V84" s="24"/>
      <c r="W84" s="24"/>
      <c r="X84" s="24"/>
      <c r="Y84" s="24"/>
      <c r="Z84" s="24"/>
      <c r="AA84" s="24"/>
      <c r="AB84" s="24"/>
      <c r="AC84" s="24"/>
    </row>
    <row r="85" spans="1:29" ht="12.75">
      <c r="A85" s="18"/>
      <c r="B85" s="18"/>
      <c r="C85" s="22"/>
      <c r="D85" s="19"/>
      <c r="E85" s="19"/>
      <c r="F85" s="19"/>
      <c r="G85" s="19"/>
      <c r="H85" s="19"/>
      <c r="I85" s="19"/>
      <c r="J85" s="19"/>
      <c r="K85" s="20"/>
      <c r="L85" s="20"/>
      <c r="M85" s="20"/>
      <c r="N85" s="20"/>
      <c r="O85" s="20"/>
      <c r="P85" s="16"/>
      <c r="Q85" s="16"/>
      <c r="R85" s="16"/>
      <c r="S85" s="16"/>
      <c r="T85" s="16"/>
      <c r="U85" s="24"/>
      <c r="V85" s="24"/>
      <c r="W85" s="24"/>
      <c r="X85" s="24"/>
      <c r="Y85" s="24"/>
      <c r="Z85" s="24"/>
      <c r="AA85" s="24"/>
      <c r="AB85" s="24"/>
      <c r="AC85" s="24"/>
    </row>
    <row r="86" spans="1:29" ht="12.75">
      <c r="A86" s="18"/>
      <c r="B86" s="18"/>
      <c r="C86" s="22"/>
      <c r="D86" s="19"/>
      <c r="E86" s="19"/>
      <c r="F86" s="19"/>
      <c r="G86" s="19"/>
      <c r="H86" s="19"/>
      <c r="I86" s="19"/>
      <c r="J86" s="19"/>
      <c r="K86" s="20"/>
      <c r="L86" s="20"/>
      <c r="M86" s="20"/>
      <c r="N86" s="20"/>
      <c r="O86" s="20"/>
      <c r="P86" s="16"/>
      <c r="Q86" s="16"/>
      <c r="R86" s="16"/>
      <c r="S86" s="16"/>
      <c r="T86" s="16"/>
      <c r="U86" s="24"/>
      <c r="V86" s="24"/>
      <c r="W86" s="24"/>
      <c r="X86" s="24"/>
      <c r="Y86" s="24"/>
      <c r="Z86" s="24"/>
      <c r="AA86" s="24"/>
      <c r="AB86" s="24"/>
      <c r="AC86" s="24"/>
    </row>
    <row r="87" spans="1:29" ht="12.75">
      <c r="A87" s="18"/>
      <c r="B87" s="18"/>
      <c r="C87" s="22"/>
      <c r="D87" s="19"/>
      <c r="E87" s="19"/>
      <c r="F87" s="19"/>
      <c r="G87" s="19"/>
      <c r="H87" s="19"/>
      <c r="I87" s="19"/>
      <c r="J87" s="19"/>
      <c r="K87" s="20"/>
      <c r="L87" s="20"/>
      <c r="M87" s="20"/>
      <c r="N87" s="20"/>
      <c r="O87" s="20"/>
      <c r="P87" s="16"/>
      <c r="Q87" s="16"/>
      <c r="R87" s="16"/>
      <c r="S87" s="16"/>
      <c r="T87" s="16"/>
      <c r="U87" s="24"/>
      <c r="V87" s="24"/>
      <c r="W87" s="24"/>
      <c r="X87" s="24"/>
      <c r="Y87" s="24"/>
      <c r="Z87" s="24"/>
      <c r="AA87" s="24"/>
      <c r="AB87" s="24"/>
      <c r="AC87" s="24"/>
    </row>
    <row r="88" spans="1:29" ht="12.75">
      <c r="A88" s="18"/>
      <c r="B88" s="18"/>
      <c r="C88" s="22"/>
      <c r="D88" s="19"/>
      <c r="E88" s="19"/>
      <c r="F88" s="19"/>
      <c r="G88" s="19"/>
      <c r="H88" s="19"/>
      <c r="I88" s="19"/>
      <c r="J88" s="19"/>
      <c r="K88" s="20"/>
      <c r="L88" s="20"/>
      <c r="M88" s="20"/>
      <c r="N88" s="20"/>
      <c r="O88" s="20"/>
      <c r="P88" s="16"/>
      <c r="Q88" s="16"/>
      <c r="R88" s="16"/>
      <c r="S88" s="16"/>
      <c r="T88" s="16"/>
      <c r="U88" s="24"/>
      <c r="V88" s="24"/>
      <c r="W88" s="24"/>
      <c r="X88" s="24"/>
      <c r="Y88" s="24"/>
      <c r="Z88" s="24"/>
      <c r="AA88" s="24"/>
      <c r="AB88" s="24"/>
      <c r="AC88" s="24"/>
    </row>
    <row r="89" spans="1:29" ht="12.75">
      <c r="A89" s="18"/>
      <c r="B89" s="18"/>
      <c r="C89" s="22"/>
      <c r="D89" s="19"/>
      <c r="E89" s="19"/>
      <c r="F89" s="19"/>
      <c r="G89" s="19"/>
      <c r="H89" s="19"/>
      <c r="I89" s="19"/>
      <c r="J89" s="19"/>
      <c r="K89" s="20"/>
      <c r="L89" s="20"/>
      <c r="M89" s="20"/>
      <c r="N89" s="20"/>
      <c r="O89" s="20"/>
      <c r="P89" s="16"/>
      <c r="Q89" s="16"/>
      <c r="R89" s="16"/>
      <c r="S89" s="16"/>
      <c r="T89" s="16"/>
      <c r="U89" s="24"/>
      <c r="V89" s="24"/>
      <c r="W89" s="24"/>
      <c r="X89" s="24"/>
      <c r="Y89" s="24"/>
      <c r="Z89" s="24"/>
      <c r="AA89" s="24"/>
      <c r="AB89" s="24"/>
      <c r="AC89" s="24"/>
    </row>
    <row r="90" spans="1:29" ht="12.75">
      <c r="A90" s="18"/>
      <c r="B90" s="18"/>
      <c r="C90" s="22"/>
      <c r="D90" s="19"/>
      <c r="E90" s="19"/>
      <c r="F90" s="19"/>
      <c r="G90" s="19"/>
      <c r="H90" s="19"/>
      <c r="I90" s="19"/>
      <c r="J90" s="19"/>
      <c r="K90" s="20"/>
      <c r="L90" s="20"/>
      <c r="M90" s="20"/>
      <c r="N90" s="20"/>
      <c r="O90" s="20"/>
      <c r="P90" s="16"/>
      <c r="Q90" s="16"/>
      <c r="R90" s="16"/>
      <c r="S90" s="16"/>
      <c r="T90" s="16"/>
      <c r="U90" s="24"/>
      <c r="V90" s="24"/>
      <c r="W90" s="24"/>
      <c r="X90" s="24"/>
      <c r="Y90" s="24"/>
      <c r="Z90" s="24"/>
      <c r="AA90" s="24"/>
      <c r="AB90" s="24"/>
      <c r="AC90" s="24"/>
    </row>
    <row r="91" spans="1:29" ht="12.75">
      <c r="A91" s="18"/>
      <c r="B91" s="18"/>
      <c r="C91" s="22"/>
      <c r="D91" s="19"/>
      <c r="E91" s="19"/>
      <c r="F91" s="19"/>
      <c r="G91" s="19"/>
      <c r="H91" s="19"/>
      <c r="I91" s="19"/>
      <c r="J91" s="19"/>
      <c r="K91" s="20"/>
      <c r="L91" s="20"/>
      <c r="M91" s="20"/>
      <c r="N91" s="20"/>
      <c r="O91" s="20"/>
      <c r="P91" s="16"/>
      <c r="Q91" s="16"/>
      <c r="R91" s="16"/>
      <c r="S91" s="16"/>
      <c r="T91" s="16"/>
      <c r="U91" s="24"/>
      <c r="V91" s="24"/>
      <c r="W91" s="24"/>
      <c r="X91" s="24"/>
      <c r="Y91" s="24"/>
      <c r="Z91" s="24"/>
      <c r="AA91" s="24"/>
      <c r="AB91" s="24"/>
      <c r="AC91" s="24"/>
    </row>
    <row r="92" spans="1:29" ht="12.75">
      <c r="A92" s="18"/>
      <c r="B92" s="18"/>
      <c r="C92" s="22"/>
      <c r="D92" s="19"/>
      <c r="E92" s="19"/>
      <c r="F92" s="19"/>
      <c r="G92" s="19"/>
      <c r="H92" s="19"/>
      <c r="I92" s="19"/>
      <c r="J92" s="19"/>
      <c r="K92" s="20"/>
      <c r="L92" s="20"/>
      <c r="M92" s="20"/>
      <c r="N92" s="20"/>
      <c r="O92" s="20"/>
      <c r="P92" s="16"/>
      <c r="Q92" s="16"/>
      <c r="R92" s="16"/>
      <c r="S92" s="16"/>
      <c r="T92" s="16"/>
      <c r="U92" s="24"/>
      <c r="V92" s="24"/>
      <c r="W92" s="24"/>
      <c r="X92" s="24"/>
      <c r="Y92" s="24"/>
      <c r="Z92" s="24"/>
      <c r="AA92" s="24"/>
      <c r="AB92" s="24"/>
      <c r="AC92" s="24"/>
    </row>
    <row r="93" spans="1:29" ht="12.75">
      <c r="A93" s="18"/>
      <c r="B93" s="18"/>
      <c r="C93" s="22"/>
      <c r="D93" s="19"/>
      <c r="E93" s="19"/>
      <c r="F93" s="19"/>
      <c r="G93" s="19"/>
      <c r="H93" s="19"/>
      <c r="I93" s="19"/>
      <c r="J93" s="19"/>
      <c r="K93" s="20"/>
      <c r="L93" s="20"/>
      <c r="M93" s="20"/>
      <c r="N93" s="20"/>
      <c r="O93" s="20"/>
      <c r="P93" s="16"/>
      <c r="Q93" s="16"/>
      <c r="R93" s="16"/>
      <c r="S93" s="16"/>
      <c r="T93" s="16"/>
      <c r="U93" s="24"/>
      <c r="V93" s="24"/>
      <c r="W93" s="24"/>
      <c r="X93" s="24"/>
      <c r="Y93" s="24"/>
      <c r="Z93" s="24"/>
      <c r="AA93" s="24"/>
      <c r="AB93" s="24"/>
      <c r="AC93" s="24"/>
    </row>
    <row r="94" spans="1:29" ht="12.75">
      <c r="A94" s="18"/>
      <c r="B94" s="18"/>
      <c r="C94" s="22"/>
      <c r="D94" s="19"/>
      <c r="E94" s="19"/>
      <c r="F94" s="19"/>
      <c r="G94" s="19"/>
      <c r="H94" s="19"/>
      <c r="I94" s="19"/>
      <c r="J94" s="19"/>
      <c r="K94" s="20"/>
      <c r="L94" s="20"/>
      <c r="M94" s="20"/>
      <c r="N94" s="20"/>
      <c r="O94" s="20"/>
      <c r="P94" s="16"/>
      <c r="Q94" s="16"/>
      <c r="R94" s="16"/>
      <c r="S94" s="16"/>
      <c r="T94" s="16"/>
      <c r="U94" s="24"/>
      <c r="V94" s="24"/>
      <c r="W94" s="24"/>
      <c r="X94" s="24"/>
      <c r="Y94" s="24"/>
      <c r="Z94" s="24"/>
      <c r="AA94" s="24"/>
      <c r="AB94" s="24"/>
      <c r="AC94" s="24"/>
    </row>
    <row r="95" spans="1:29" ht="12.75">
      <c r="A95" s="18"/>
      <c r="B95" s="18"/>
      <c r="C95" s="22"/>
      <c r="D95" s="19"/>
      <c r="E95" s="19"/>
      <c r="F95" s="19"/>
      <c r="G95" s="19"/>
      <c r="H95" s="19"/>
      <c r="I95" s="19"/>
      <c r="J95" s="19"/>
      <c r="K95" s="20"/>
      <c r="L95" s="20"/>
      <c r="M95" s="20"/>
      <c r="N95" s="20"/>
      <c r="O95" s="20"/>
      <c r="P95" s="16"/>
      <c r="Q95" s="16"/>
      <c r="R95" s="16"/>
      <c r="S95" s="16"/>
      <c r="T95" s="16"/>
      <c r="U95" s="24"/>
      <c r="V95" s="24"/>
      <c r="W95" s="24"/>
      <c r="X95" s="24"/>
      <c r="Y95" s="24"/>
      <c r="Z95" s="24"/>
      <c r="AA95" s="24"/>
      <c r="AB95" s="24"/>
      <c r="AC95" s="24"/>
    </row>
    <row r="96" spans="1:29" ht="12.75">
      <c r="A96" s="18"/>
      <c r="B96" s="18"/>
      <c r="C96" s="22"/>
      <c r="D96" s="19"/>
      <c r="E96" s="19"/>
      <c r="F96" s="19"/>
      <c r="G96" s="19"/>
      <c r="H96" s="19"/>
      <c r="I96" s="19"/>
      <c r="J96" s="19"/>
      <c r="K96" s="20"/>
      <c r="L96" s="20"/>
      <c r="M96" s="20"/>
      <c r="N96" s="20"/>
      <c r="O96" s="20"/>
      <c r="P96" s="16"/>
      <c r="Q96" s="16"/>
      <c r="R96" s="16"/>
      <c r="S96" s="16"/>
      <c r="T96" s="16"/>
      <c r="U96" s="24"/>
      <c r="V96" s="24"/>
      <c r="W96" s="24"/>
      <c r="X96" s="24"/>
      <c r="Y96" s="24"/>
      <c r="Z96" s="24"/>
      <c r="AA96" s="24"/>
      <c r="AB96" s="24"/>
      <c r="AC96" s="24"/>
    </row>
    <row r="97" spans="1:29" ht="12.75">
      <c r="A97" s="18"/>
      <c r="B97" s="18"/>
      <c r="C97" s="22"/>
      <c r="D97" s="19"/>
      <c r="E97" s="19"/>
      <c r="F97" s="19"/>
      <c r="G97" s="19"/>
      <c r="H97" s="19"/>
      <c r="I97" s="19"/>
      <c r="J97" s="19"/>
      <c r="K97" s="20"/>
      <c r="L97" s="20"/>
      <c r="M97" s="20"/>
      <c r="N97" s="20"/>
      <c r="O97" s="20"/>
      <c r="P97" s="16"/>
      <c r="Q97" s="16"/>
      <c r="R97" s="16"/>
      <c r="S97" s="16"/>
      <c r="T97" s="16"/>
      <c r="U97" s="24"/>
      <c r="V97" s="24"/>
      <c r="W97" s="24"/>
      <c r="X97" s="24"/>
      <c r="Y97" s="24"/>
      <c r="Z97" s="24"/>
      <c r="AA97" s="24"/>
      <c r="AB97" s="24"/>
      <c r="AC97" s="24"/>
    </row>
    <row r="98" spans="1:29" ht="12.75">
      <c r="A98" s="18"/>
      <c r="B98" s="18"/>
      <c r="C98" s="22"/>
      <c r="D98" s="19"/>
      <c r="E98" s="19"/>
      <c r="F98" s="19"/>
      <c r="G98" s="19"/>
      <c r="H98" s="19"/>
      <c r="I98" s="19"/>
      <c r="J98" s="19"/>
      <c r="K98" s="20"/>
      <c r="L98" s="20"/>
      <c r="M98" s="20"/>
      <c r="N98" s="20"/>
      <c r="O98" s="20"/>
      <c r="P98" s="16"/>
      <c r="Q98" s="16"/>
      <c r="R98" s="16"/>
      <c r="S98" s="16"/>
      <c r="T98" s="16"/>
      <c r="U98" s="24"/>
      <c r="V98" s="24"/>
      <c r="W98" s="24"/>
      <c r="X98" s="24"/>
      <c r="Y98" s="24"/>
      <c r="Z98" s="24"/>
      <c r="AA98" s="24"/>
      <c r="AB98" s="24"/>
      <c r="AC98" s="24"/>
    </row>
    <row r="99" spans="1:29" ht="12.75">
      <c r="A99" s="18"/>
      <c r="B99" s="18"/>
      <c r="C99" s="22"/>
      <c r="D99" s="19"/>
      <c r="E99" s="19"/>
      <c r="F99" s="19"/>
      <c r="G99" s="19"/>
      <c r="H99" s="19"/>
      <c r="I99" s="19"/>
      <c r="J99" s="19"/>
      <c r="K99" s="20"/>
      <c r="L99" s="20"/>
      <c r="M99" s="20"/>
      <c r="N99" s="20"/>
      <c r="O99" s="20"/>
      <c r="P99" s="16"/>
      <c r="Q99" s="16"/>
      <c r="R99" s="16"/>
      <c r="S99" s="16"/>
      <c r="T99" s="16"/>
      <c r="U99" s="24"/>
      <c r="V99" s="24"/>
      <c r="W99" s="24"/>
      <c r="X99" s="24"/>
      <c r="Y99" s="24"/>
      <c r="Z99" s="24"/>
      <c r="AA99" s="24"/>
      <c r="AB99" s="24"/>
      <c r="AC99" s="24"/>
    </row>
    <row r="100" spans="1:29" ht="12.75">
      <c r="A100" s="18"/>
      <c r="B100" s="18"/>
      <c r="C100" s="22"/>
      <c r="D100" s="19"/>
      <c r="E100" s="19"/>
      <c r="F100" s="19"/>
      <c r="G100" s="19"/>
      <c r="H100" s="19"/>
      <c r="I100" s="19"/>
      <c r="J100" s="19"/>
      <c r="K100" s="20"/>
      <c r="L100" s="20"/>
      <c r="M100" s="20"/>
      <c r="N100" s="20"/>
      <c r="O100" s="20"/>
      <c r="P100" s="16"/>
      <c r="Q100" s="16"/>
      <c r="R100" s="16"/>
      <c r="S100" s="16"/>
      <c r="T100" s="16"/>
      <c r="U100" s="24"/>
      <c r="V100" s="24"/>
      <c r="W100" s="24"/>
      <c r="X100" s="24"/>
      <c r="Y100" s="24"/>
      <c r="Z100" s="24"/>
      <c r="AA100" s="24"/>
      <c r="AB100" s="24"/>
      <c r="AC100" s="24"/>
    </row>
    <row r="101" spans="1:29" ht="12.75">
      <c r="A101" s="18"/>
      <c r="B101" s="18"/>
      <c r="C101" s="22"/>
      <c r="D101" s="19"/>
      <c r="E101" s="19"/>
      <c r="F101" s="19"/>
      <c r="G101" s="19"/>
      <c r="H101" s="19"/>
      <c r="I101" s="19"/>
      <c r="J101" s="19"/>
      <c r="K101" s="20"/>
      <c r="L101" s="20"/>
      <c r="M101" s="20"/>
      <c r="N101" s="20"/>
      <c r="O101" s="20"/>
      <c r="P101" s="16"/>
      <c r="Q101" s="16"/>
      <c r="R101" s="16"/>
      <c r="S101" s="16"/>
      <c r="T101" s="16"/>
      <c r="U101" s="24"/>
      <c r="V101" s="24"/>
      <c r="W101" s="24"/>
      <c r="X101" s="24"/>
      <c r="Y101" s="24"/>
      <c r="Z101" s="24"/>
      <c r="AA101" s="24"/>
      <c r="AB101" s="24"/>
      <c r="AC101" s="24"/>
    </row>
    <row r="102" spans="1:29" ht="12.75">
      <c r="A102" s="18"/>
      <c r="B102" s="18"/>
      <c r="C102" s="22"/>
      <c r="D102" s="19"/>
      <c r="E102" s="19"/>
      <c r="F102" s="19"/>
      <c r="G102" s="19"/>
      <c r="H102" s="19"/>
      <c r="I102" s="19"/>
      <c r="J102" s="19"/>
      <c r="K102" s="20"/>
      <c r="L102" s="20"/>
      <c r="M102" s="20"/>
      <c r="N102" s="20"/>
      <c r="O102" s="20"/>
      <c r="P102" s="16"/>
      <c r="Q102" s="16"/>
      <c r="R102" s="16"/>
      <c r="S102" s="16"/>
      <c r="T102" s="16"/>
      <c r="U102" s="24"/>
      <c r="V102" s="24"/>
      <c r="W102" s="24"/>
      <c r="X102" s="24"/>
      <c r="Y102" s="24"/>
      <c r="Z102" s="24"/>
      <c r="AA102" s="24"/>
      <c r="AB102" s="24"/>
      <c r="AC102" s="24"/>
    </row>
    <row r="103" spans="1:29" ht="12.75">
      <c r="A103" s="18"/>
      <c r="B103" s="18"/>
      <c r="C103" s="22"/>
      <c r="D103" s="19"/>
      <c r="E103" s="19"/>
      <c r="F103" s="19"/>
      <c r="G103" s="19"/>
      <c r="H103" s="19"/>
      <c r="I103" s="19"/>
      <c r="J103" s="19"/>
      <c r="K103" s="20"/>
      <c r="L103" s="20"/>
      <c r="M103" s="20"/>
      <c r="N103" s="20"/>
      <c r="O103" s="20"/>
      <c r="P103" s="16"/>
      <c r="Q103" s="16"/>
      <c r="R103" s="16"/>
      <c r="S103" s="16"/>
      <c r="T103" s="16"/>
      <c r="U103" s="24"/>
      <c r="V103" s="24"/>
      <c r="W103" s="24"/>
      <c r="X103" s="24"/>
      <c r="Y103" s="24"/>
      <c r="Z103" s="24"/>
      <c r="AA103" s="24"/>
      <c r="AB103" s="24"/>
      <c r="AC103" s="24"/>
    </row>
    <row r="104" spans="1:29" ht="12.75">
      <c r="A104" s="18"/>
      <c r="B104" s="18"/>
      <c r="C104" s="22"/>
      <c r="D104" s="19"/>
      <c r="E104" s="19"/>
      <c r="F104" s="19"/>
      <c r="G104" s="19"/>
      <c r="H104" s="19"/>
      <c r="I104" s="19"/>
      <c r="J104" s="19"/>
      <c r="K104" s="20"/>
      <c r="L104" s="20"/>
      <c r="M104" s="20"/>
      <c r="N104" s="20"/>
      <c r="O104" s="20"/>
      <c r="P104" s="16"/>
      <c r="Q104" s="16"/>
      <c r="R104" s="16"/>
      <c r="S104" s="16"/>
      <c r="T104" s="16"/>
      <c r="U104" s="24"/>
      <c r="V104" s="24"/>
      <c r="W104" s="24"/>
      <c r="X104" s="24"/>
      <c r="Y104" s="24"/>
      <c r="Z104" s="24"/>
      <c r="AA104" s="24"/>
      <c r="AB104" s="24"/>
      <c r="AC104" s="24"/>
    </row>
    <row r="105" spans="1:29" ht="12.75">
      <c r="A105" s="18"/>
      <c r="B105" s="18"/>
      <c r="C105" s="22"/>
      <c r="D105" s="19"/>
      <c r="E105" s="19"/>
      <c r="F105" s="19"/>
      <c r="G105" s="19"/>
      <c r="H105" s="19"/>
      <c r="I105" s="19"/>
      <c r="J105" s="19"/>
      <c r="K105" s="20"/>
      <c r="L105" s="20"/>
      <c r="M105" s="20"/>
      <c r="N105" s="20"/>
      <c r="O105" s="20"/>
      <c r="P105" s="16"/>
      <c r="Q105" s="16"/>
      <c r="R105" s="16"/>
      <c r="S105" s="16"/>
      <c r="T105" s="16"/>
      <c r="U105" s="24"/>
      <c r="V105" s="24"/>
      <c r="W105" s="24"/>
      <c r="X105" s="24"/>
      <c r="Y105" s="24"/>
      <c r="Z105" s="24"/>
      <c r="AA105" s="24"/>
      <c r="AB105" s="24"/>
      <c r="AC105" s="24"/>
    </row>
    <row r="106" spans="1:29" ht="12.75">
      <c r="A106" s="18"/>
      <c r="B106" s="18"/>
      <c r="C106" s="22"/>
      <c r="D106" s="19"/>
      <c r="E106" s="19"/>
      <c r="F106" s="19"/>
      <c r="G106" s="19"/>
      <c r="H106" s="19"/>
      <c r="I106" s="19"/>
      <c r="J106" s="19"/>
      <c r="K106" s="20"/>
      <c r="L106" s="20"/>
      <c r="M106" s="20"/>
      <c r="N106" s="20"/>
      <c r="O106" s="20"/>
      <c r="P106" s="16"/>
      <c r="Q106" s="16"/>
      <c r="R106" s="16"/>
      <c r="S106" s="16"/>
      <c r="T106" s="16"/>
      <c r="U106" s="24"/>
      <c r="V106" s="24"/>
      <c r="W106" s="24"/>
      <c r="X106" s="24"/>
      <c r="Y106" s="24"/>
      <c r="Z106" s="24"/>
      <c r="AA106" s="24"/>
      <c r="AB106" s="24"/>
      <c r="AC106" s="24"/>
    </row>
    <row r="107" spans="1:29" ht="12.75">
      <c r="A107" s="18"/>
      <c r="B107" s="18"/>
      <c r="C107" s="22"/>
      <c r="D107" s="19"/>
      <c r="E107" s="19"/>
      <c r="F107" s="19"/>
      <c r="G107" s="19"/>
      <c r="H107" s="19"/>
      <c r="I107" s="19"/>
      <c r="J107" s="19"/>
      <c r="K107" s="20"/>
      <c r="L107" s="20"/>
      <c r="M107" s="20"/>
      <c r="N107" s="20"/>
      <c r="O107" s="20"/>
      <c r="P107" s="16"/>
      <c r="Q107" s="16"/>
      <c r="R107" s="16"/>
      <c r="S107" s="16"/>
      <c r="T107" s="16"/>
      <c r="U107" s="24"/>
      <c r="V107" s="24"/>
      <c r="W107" s="24"/>
      <c r="X107" s="24"/>
      <c r="Y107" s="24"/>
      <c r="Z107" s="24"/>
      <c r="AA107" s="24"/>
      <c r="AB107" s="24"/>
      <c r="AC107" s="24"/>
    </row>
    <row r="108" spans="1:29" ht="12.75">
      <c r="A108" s="18"/>
      <c r="B108" s="18"/>
      <c r="C108" s="22"/>
      <c r="D108" s="19"/>
      <c r="E108" s="19"/>
      <c r="F108" s="19"/>
      <c r="G108" s="19"/>
      <c r="H108" s="19"/>
      <c r="I108" s="19"/>
      <c r="J108" s="19"/>
      <c r="K108" s="20"/>
      <c r="L108" s="20"/>
      <c r="M108" s="20"/>
      <c r="N108" s="20"/>
      <c r="O108" s="20"/>
      <c r="P108" s="16"/>
      <c r="Q108" s="16"/>
      <c r="R108" s="16"/>
      <c r="S108" s="16"/>
      <c r="T108" s="16"/>
      <c r="U108" s="24"/>
      <c r="V108" s="24"/>
      <c r="W108" s="24"/>
      <c r="X108" s="24"/>
      <c r="Y108" s="24"/>
      <c r="Z108" s="24"/>
      <c r="AA108" s="24"/>
      <c r="AB108" s="24"/>
      <c r="AC108" s="24"/>
    </row>
    <row r="109" spans="1:29" ht="12.75">
      <c r="A109" s="18"/>
      <c r="B109" s="18"/>
      <c r="C109" s="22"/>
      <c r="D109" s="19"/>
      <c r="E109" s="19"/>
      <c r="F109" s="19"/>
      <c r="G109" s="19"/>
      <c r="H109" s="19"/>
      <c r="I109" s="19"/>
      <c r="J109" s="19"/>
      <c r="K109" s="20"/>
      <c r="L109" s="20"/>
      <c r="M109" s="20"/>
      <c r="N109" s="20"/>
      <c r="O109" s="20"/>
      <c r="P109" s="16"/>
      <c r="Q109" s="16"/>
      <c r="R109" s="16"/>
      <c r="S109" s="16"/>
      <c r="T109" s="16"/>
      <c r="U109" s="24"/>
      <c r="V109" s="24"/>
      <c r="W109" s="24"/>
      <c r="X109" s="24"/>
      <c r="Y109" s="24"/>
      <c r="Z109" s="24"/>
      <c r="AA109" s="24"/>
      <c r="AB109" s="24"/>
      <c r="AC109" s="24"/>
    </row>
    <row r="110" spans="1:29" ht="12.75">
      <c r="A110" s="18"/>
      <c r="B110" s="18"/>
      <c r="C110" s="22"/>
      <c r="D110" s="19"/>
      <c r="E110" s="19"/>
      <c r="F110" s="19"/>
      <c r="G110" s="19"/>
      <c r="H110" s="19"/>
      <c r="I110" s="19"/>
      <c r="J110" s="19"/>
      <c r="K110" s="20"/>
      <c r="L110" s="20"/>
      <c r="M110" s="20"/>
      <c r="N110" s="20"/>
      <c r="O110" s="20"/>
      <c r="P110" s="16"/>
      <c r="Q110" s="16"/>
      <c r="R110" s="16"/>
      <c r="S110" s="16"/>
      <c r="T110" s="16"/>
      <c r="U110" s="24"/>
      <c r="V110" s="24"/>
      <c r="W110" s="24"/>
      <c r="X110" s="24"/>
      <c r="Y110" s="24"/>
      <c r="Z110" s="24"/>
      <c r="AA110" s="24"/>
      <c r="AB110" s="24"/>
      <c r="AC110" s="24"/>
    </row>
    <row r="111" spans="1:29" ht="12.75">
      <c r="A111" s="18"/>
      <c r="B111" s="18"/>
      <c r="C111" s="22"/>
      <c r="D111" s="19"/>
      <c r="E111" s="19"/>
      <c r="F111" s="19"/>
      <c r="G111" s="19"/>
      <c r="H111" s="19"/>
      <c r="I111" s="19"/>
      <c r="J111" s="19"/>
      <c r="K111" s="20"/>
      <c r="L111" s="20"/>
      <c r="M111" s="20"/>
      <c r="N111" s="20"/>
      <c r="O111" s="20"/>
      <c r="P111" s="16"/>
      <c r="Q111" s="16"/>
      <c r="R111" s="16"/>
      <c r="S111" s="16"/>
      <c r="T111" s="16"/>
      <c r="U111" s="24"/>
      <c r="V111" s="24"/>
      <c r="W111" s="24"/>
      <c r="X111" s="24"/>
      <c r="Y111" s="24"/>
      <c r="Z111" s="24"/>
      <c r="AA111" s="24"/>
      <c r="AB111" s="24"/>
      <c r="AC111" s="24"/>
    </row>
    <row r="112" spans="1:29" ht="12.75">
      <c r="A112" s="18"/>
      <c r="B112" s="18"/>
      <c r="C112" s="22"/>
      <c r="D112" s="19"/>
      <c r="E112" s="19"/>
      <c r="F112" s="19"/>
      <c r="G112" s="19"/>
      <c r="H112" s="19"/>
      <c r="I112" s="19"/>
      <c r="J112" s="19"/>
      <c r="K112" s="20"/>
      <c r="L112" s="20"/>
      <c r="M112" s="20"/>
      <c r="N112" s="20"/>
      <c r="O112" s="20"/>
      <c r="P112" s="16"/>
      <c r="Q112" s="16"/>
      <c r="R112" s="16"/>
      <c r="S112" s="16"/>
      <c r="T112" s="16"/>
      <c r="U112" s="24"/>
      <c r="V112" s="24"/>
      <c r="W112" s="24"/>
      <c r="X112" s="24"/>
      <c r="Y112" s="24"/>
      <c r="Z112" s="24"/>
      <c r="AA112" s="24"/>
      <c r="AB112" s="24"/>
      <c r="AC112" s="24"/>
    </row>
    <row r="113" spans="1:29" ht="12.75">
      <c r="A113" s="18"/>
      <c r="B113" s="18"/>
      <c r="C113" s="22"/>
      <c r="D113" s="19"/>
      <c r="E113" s="19"/>
      <c r="F113" s="19"/>
      <c r="G113" s="19"/>
      <c r="H113" s="19"/>
      <c r="I113" s="19"/>
      <c r="J113" s="19"/>
      <c r="K113" s="20"/>
      <c r="L113" s="20"/>
      <c r="M113" s="20"/>
      <c r="N113" s="20"/>
      <c r="O113" s="20"/>
      <c r="P113" s="16"/>
      <c r="Q113" s="16"/>
      <c r="R113" s="16"/>
      <c r="S113" s="16"/>
      <c r="T113" s="16"/>
      <c r="U113" s="24"/>
      <c r="V113" s="24"/>
      <c r="W113" s="24"/>
      <c r="X113" s="24"/>
      <c r="Y113" s="24"/>
      <c r="Z113" s="24"/>
      <c r="AA113" s="24"/>
      <c r="AB113" s="24"/>
      <c r="AC113" s="24"/>
    </row>
    <row r="114" spans="1:29" ht="12.75">
      <c r="A114" s="18"/>
      <c r="B114" s="18"/>
      <c r="C114" s="22"/>
      <c r="D114" s="19"/>
      <c r="E114" s="19"/>
      <c r="F114" s="19"/>
      <c r="G114" s="19"/>
      <c r="H114" s="19"/>
      <c r="I114" s="19"/>
      <c r="J114" s="19"/>
      <c r="K114" s="20"/>
      <c r="L114" s="20"/>
      <c r="M114" s="20"/>
      <c r="N114" s="20"/>
      <c r="O114" s="20"/>
      <c r="P114" s="16"/>
      <c r="Q114" s="16"/>
      <c r="R114" s="16"/>
      <c r="S114" s="16"/>
      <c r="T114" s="16"/>
      <c r="U114" s="24"/>
      <c r="V114" s="24"/>
      <c r="W114" s="24"/>
      <c r="X114" s="24"/>
      <c r="Y114" s="24"/>
      <c r="Z114" s="24"/>
      <c r="AA114" s="24"/>
      <c r="AB114" s="24"/>
      <c r="AC114" s="24"/>
    </row>
    <row r="115" spans="1:29" ht="12.75">
      <c r="A115" s="18"/>
      <c r="B115" s="18"/>
      <c r="C115" s="22"/>
      <c r="D115" s="19"/>
      <c r="E115" s="19"/>
      <c r="F115" s="19"/>
      <c r="G115" s="19"/>
      <c r="H115" s="19"/>
      <c r="I115" s="19"/>
      <c r="J115" s="19"/>
      <c r="K115" s="20"/>
      <c r="L115" s="20"/>
      <c r="M115" s="20"/>
      <c r="N115" s="20"/>
      <c r="O115" s="20"/>
      <c r="P115" s="16"/>
      <c r="Q115" s="16"/>
      <c r="R115" s="16"/>
      <c r="S115" s="16"/>
      <c r="T115" s="16"/>
      <c r="U115" s="24"/>
      <c r="V115" s="24"/>
      <c r="W115" s="24"/>
      <c r="X115" s="24"/>
      <c r="Y115" s="24"/>
      <c r="Z115" s="24"/>
      <c r="AA115" s="24"/>
      <c r="AB115" s="24"/>
      <c r="AC115" s="24"/>
    </row>
    <row r="116" spans="1:29" ht="12.75">
      <c r="A116" s="18"/>
      <c r="B116" s="18"/>
      <c r="C116" s="22"/>
      <c r="D116" s="19"/>
      <c r="E116" s="19"/>
      <c r="F116" s="19"/>
      <c r="G116" s="19"/>
      <c r="H116" s="19"/>
      <c r="I116" s="19"/>
      <c r="J116" s="19"/>
      <c r="K116" s="20"/>
      <c r="L116" s="20"/>
      <c r="M116" s="20"/>
      <c r="N116" s="20"/>
      <c r="O116" s="20"/>
      <c r="P116" s="16"/>
      <c r="Q116" s="16"/>
      <c r="R116" s="16"/>
      <c r="S116" s="16"/>
      <c r="T116" s="16"/>
      <c r="U116" s="24"/>
      <c r="V116" s="24"/>
      <c r="W116" s="24"/>
      <c r="X116" s="24"/>
      <c r="Y116" s="24"/>
      <c r="Z116" s="24"/>
      <c r="AA116" s="24"/>
      <c r="AB116" s="24"/>
      <c r="AC116" s="24"/>
    </row>
    <row r="117" spans="1:29" ht="12.75">
      <c r="A117" s="18"/>
      <c r="B117" s="18"/>
      <c r="C117" s="22"/>
      <c r="D117" s="19"/>
      <c r="E117" s="19"/>
      <c r="F117" s="19"/>
      <c r="G117" s="19"/>
      <c r="H117" s="19"/>
      <c r="I117" s="19"/>
      <c r="J117" s="19"/>
      <c r="K117" s="20"/>
      <c r="L117" s="20"/>
      <c r="M117" s="20"/>
      <c r="N117" s="20"/>
      <c r="O117" s="20"/>
      <c r="P117" s="16"/>
      <c r="Q117" s="16"/>
      <c r="R117" s="16"/>
      <c r="S117" s="16"/>
      <c r="T117" s="16"/>
      <c r="U117" s="24"/>
      <c r="V117" s="24"/>
      <c r="W117" s="24"/>
      <c r="X117" s="24"/>
      <c r="Y117" s="24"/>
      <c r="Z117" s="24"/>
      <c r="AA117" s="24"/>
      <c r="AB117" s="24"/>
      <c r="AC117" s="24"/>
    </row>
    <row r="118" spans="1:29" ht="12.75">
      <c r="A118" s="18"/>
      <c r="B118" s="18"/>
      <c r="C118" s="22"/>
      <c r="D118" s="19"/>
      <c r="E118" s="19"/>
      <c r="F118" s="19"/>
      <c r="G118" s="19"/>
      <c r="H118" s="19"/>
      <c r="I118" s="19"/>
      <c r="J118" s="19"/>
      <c r="K118" s="20"/>
      <c r="L118" s="20"/>
      <c r="M118" s="20"/>
      <c r="N118" s="20"/>
      <c r="O118" s="20"/>
      <c r="P118" s="16"/>
      <c r="Q118" s="16"/>
      <c r="R118" s="16"/>
      <c r="S118" s="16"/>
      <c r="T118" s="16"/>
      <c r="U118" s="24"/>
      <c r="V118" s="24"/>
      <c r="W118" s="24"/>
      <c r="X118" s="24"/>
      <c r="Y118" s="24"/>
      <c r="Z118" s="24"/>
      <c r="AA118" s="24"/>
      <c r="AB118" s="24"/>
      <c r="AC118" s="24"/>
    </row>
    <row r="119" spans="1:29" ht="12.75">
      <c r="A119" s="18"/>
      <c r="B119" s="18"/>
      <c r="C119" s="22"/>
      <c r="D119" s="19"/>
      <c r="E119" s="19"/>
      <c r="F119" s="19"/>
      <c r="G119" s="19"/>
      <c r="H119" s="19"/>
      <c r="I119" s="19"/>
      <c r="J119" s="19"/>
      <c r="K119" s="20"/>
      <c r="L119" s="20"/>
      <c r="M119" s="20"/>
      <c r="N119" s="20"/>
      <c r="O119" s="20"/>
      <c r="P119" s="16"/>
      <c r="Q119" s="16"/>
      <c r="R119" s="16"/>
      <c r="S119" s="16"/>
      <c r="T119" s="16"/>
      <c r="U119" s="24"/>
      <c r="V119" s="24"/>
      <c r="W119" s="24"/>
      <c r="X119" s="24"/>
      <c r="Y119" s="24"/>
      <c r="Z119" s="24"/>
      <c r="AA119" s="24"/>
      <c r="AB119" s="24"/>
      <c r="AC119" s="24"/>
    </row>
    <row r="120" spans="1:29" ht="12.75">
      <c r="A120" s="18"/>
      <c r="B120" s="18"/>
      <c r="C120" s="22"/>
      <c r="D120" s="19"/>
      <c r="E120" s="19"/>
      <c r="F120" s="19"/>
      <c r="G120" s="19"/>
      <c r="H120" s="19"/>
      <c r="I120" s="19"/>
      <c r="J120" s="19"/>
      <c r="K120" s="20"/>
      <c r="L120" s="20"/>
      <c r="M120" s="20"/>
      <c r="N120" s="20"/>
      <c r="O120" s="20"/>
      <c r="P120" s="16"/>
      <c r="Q120" s="16"/>
      <c r="R120" s="16"/>
      <c r="S120" s="16"/>
      <c r="T120" s="16"/>
      <c r="U120" s="24"/>
      <c r="V120" s="24"/>
      <c r="W120" s="24"/>
      <c r="X120" s="24"/>
      <c r="Y120" s="24"/>
      <c r="Z120" s="24"/>
      <c r="AA120" s="24"/>
      <c r="AB120" s="24"/>
      <c r="AC120" s="24"/>
    </row>
    <row r="121" spans="1:29" ht="12.75">
      <c r="A121" s="18"/>
      <c r="B121" s="18"/>
      <c r="C121" s="22"/>
      <c r="D121" s="19"/>
      <c r="E121" s="19"/>
      <c r="F121" s="19"/>
      <c r="G121" s="19"/>
      <c r="H121" s="19"/>
      <c r="I121" s="19"/>
      <c r="J121" s="19"/>
      <c r="K121" s="20"/>
      <c r="L121" s="20"/>
      <c r="M121" s="20"/>
      <c r="N121" s="20"/>
      <c r="O121" s="20"/>
      <c r="P121" s="16"/>
      <c r="Q121" s="16"/>
      <c r="R121" s="16"/>
      <c r="S121" s="16"/>
      <c r="T121" s="16"/>
      <c r="U121" s="24"/>
      <c r="V121" s="24"/>
      <c r="W121" s="24"/>
      <c r="X121" s="24"/>
      <c r="Y121" s="24"/>
      <c r="Z121" s="24"/>
      <c r="AA121" s="24"/>
      <c r="AB121" s="24"/>
      <c r="AC121" s="24"/>
    </row>
    <row r="122" spans="1:29" ht="12.75">
      <c r="A122" s="18"/>
      <c r="B122" s="18"/>
      <c r="C122" s="22"/>
      <c r="D122" s="19"/>
      <c r="E122" s="19"/>
      <c r="F122" s="19"/>
      <c r="G122" s="19"/>
      <c r="H122" s="19"/>
      <c r="I122" s="19"/>
      <c r="J122" s="19"/>
      <c r="K122" s="20"/>
      <c r="L122" s="20"/>
      <c r="M122" s="20"/>
      <c r="N122" s="20"/>
      <c r="O122" s="20"/>
      <c r="P122" s="16"/>
      <c r="Q122" s="16"/>
      <c r="R122" s="16"/>
      <c r="S122" s="16"/>
      <c r="T122" s="16"/>
      <c r="U122" s="24"/>
      <c r="V122" s="24"/>
      <c r="W122" s="24"/>
      <c r="X122" s="24"/>
      <c r="Y122" s="24"/>
      <c r="Z122" s="24"/>
      <c r="AA122" s="24"/>
      <c r="AB122" s="24"/>
      <c r="AC122" s="24"/>
    </row>
    <row r="123" spans="1:29" ht="12.75">
      <c r="A123" s="18"/>
      <c r="B123" s="18"/>
      <c r="C123" s="22"/>
      <c r="D123" s="19"/>
      <c r="E123" s="19"/>
      <c r="F123" s="19"/>
      <c r="G123" s="19"/>
      <c r="H123" s="19"/>
      <c r="I123" s="19"/>
      <c r="J123" s="19"/>
      <c r="K123" s="20"/>
      <c r="L123" s="20"/>
      <c r="M123" s="20"/>
      <c r="N123" s="20"/>
      <c r="O123" s="20"/>
      <c r="P123" s="16"/>
      <c r="Q123" s="16"/>
      <c r="R123" s="16"/>
      <c r="S123" s="16"/>
      <c r="T123" s="16"/>
      <c r="U123" s="24"/>
      <c r="V123" s="24"/>
      <c r="W123" s="24"/>
      <c r="X123" s="24"/>
      <c r="Y123" s="24"/>
      <c r="Z123" s="24"/>
      <c r="AA123" s="24"/>
      <c r="AB123" s="24"/>
      <c r="AC123" s="24"/>
    </row>
    <row r="124" spans="1:29" ht="12.75">
      <c r="A124" s="18"/>
      <c r="B124" s="18"/>
      <c r="C124" s="22"/>
      <c r="D124" s="19"/>
      <c r="E124" s="19"/>
      <c r="F124" s="19"/>
      <c r="G124" s="19"/>
      <c r="H124" s="19"/>
      <c r="I124" s="19"/>
      <c r="J124" s="19"/>
      <c r="K124" s="20"/>
      <c r="L124" s="20"/>
      <c r="M124" s="20"/>
      <c r="N124" s="20"/>
      <c r="O124" s="20"/>
      <c r="P124" s="16"/>
      <c r="Q124" s="16"/>
      <c r="R124" s="16"/>
      <c r="S124" s="16"/>
      <c r="T124" s="16"/>
      <c r="U124" s="24"/>
      <c r="V124" s="24"/>
      <c r="W124" s="24"/>
      <c r="X124" s="24"/>
      <c r="Y124" s="24"/>
      <c r="Z124" s="24"/>
      <c r="AA124" s="24"/>
      <c r="AB124" s="24"/>
      <c r="AC124" s="24"/>
    </row>
    <row r="125" spans="1:29" ht="12.75">
      <c r="A125" s="18"/>
      <c r="B125" s="18"/>
      <c r="C125" s="22"/>
      <c r="D125" s="19"/>
      <c r="E125" s="19"/>
      <c r="F125" s="19"/>
      <c r="G125" s="19"/>
      <c r="H125" s="19"/>
      <c r="I125" s="19"/>
      <c r="J125" s="19"/>
      <c r="K125" s="20"/>
      <c r="L125" s="20"/>
      <c r="M125" s="20"/>
      <c r="N125" s="20"/>
      <c r="O125" s="20"/>
      <c r="P125" s="16"/>
      <c r="Q125" s="16"/>
      <c r="R125" s="16"/>
      <c r="S125" s="16"/>
      <c r="T125" s="16"/>
      <c r="U125" s="24"/>
      <c r="V125" s="24"/>
      <c r="W125" s="24"/>
      <c r="X125" s="24"/>
      <c r="Y125" s="24"/>
      <c r="Z125" s="24"/>
      <c r="AA125" s="24"/>
      <c r="AB125" s="24"/>
      <c r="AC125" s="24"/>
    </row>
    <row r="126" spans="1:29" ht="12.75">
      <c r="A126" s="18"/>
      <c r="B126" s="18"/>
      <c r="C126" s="22"/>
      <c r="D126" s="19"/>
      <c r="E126" s="19"/>
      <c r="F126" s="19"/>
      <c r="G126" s="19"/>
      <c r="H126" s="19"/>
      <c r="I126" s="19"/>
      <c r="J126" s="19"/>
      <c r="K126" s="20"/>
      <c r="L126" s="20"/>
      <c r="M126" s="20"/>
      <c r="N126" s="20"/>
      <c r="O126" s="20"/>
      <c r="P126" s="16"/>
      <c r="Q126" s="16"/>
      <c r="R126" s="16"/>
      <c r="S126" s="16"/>
      <c r="T126" s="16"/>
      <c r="U126" s="24"/>
      <c r="V126" s="24"/>
      <c r="W126" s="24"/>
      <c r="X126" s="24"/>
      <c r="Y126" s="24"/>
      <c r="Z126" s="24"/>
      <c r="AA126" s="24"/>
      <c r="AB126" s="24"/>
      <c r="AC126" s="24"/>
    </row>
    <row r="127" spans="1:29" ht="12.75">
      <c r="A127" s="18"/>
      <c r="B127" s="18"/>
      <c r="C127" s="22"/>
      <c r="D127" s="19"/>
      <c r="E127" s="19"/>
      <c r="F127" s="19"/>
      <c r="G127" s="19"/>
      <c r="H127" s="19"/>
      <c r="I127" s="19"/>
      <c r="J127" s="19"/>
      <c r="K127" s="20"/>
      <c r="L127" s="20"/>
      <c r="M127" s="20"/>
      <c r="N127" s="20"/>
      <c r="O127" s="20"/>
      <c r="P127" s="16"/>
      <c r="Q127" s="16"/>
      <c r="R127" s="16"/>
      <c r="S127" s="16"/>
      <c r="T127" s="16"/>
      <c r="U127" s="24"/>
      <c r="V127" s="24"/>
      <c r="W127" s="24"/>
      <c r="X127" s="24"/>
      <c r="Y127" s="24"/>
      <c r="Z127" s="24"/>
      <c r="AA127" s="24"/>
      <c r="AB127" s="24"/>
      <c r="AC127" s="24"/>
    </row>
    <row r="128" spans="1:29" ht="12.75">
      <c r="A128" s="18"/>
      <c r="B128" s="18"/>
      <c r="C128" s="22"/>
      <c r="D128" s="19"/>
      <c r="E128" s="19"/>
      <c r="F128" s="19"/>
      <c r="G128" s="19"/>
      <c r="H128" s="19"/>
      <c r="I128" s="19"/>
      <c r="J128" s="19"/>
      <c r="K128" s="20"/>
      <c r="L128" s="20"/>
      <c r="M128" s="20"/>
      <c r="N128" s="20"/>
      <c r="O128" s="20"/>
      <c r="P128" s="16"/>
      <c r="Q128" s="16"/>
      <c r="R128" s="16"/>
      <c r="S128" s="16"/>
      <c r="T128" s="16"/>
      <c r="U128" s="24"/>
      <c r="V128" s="24"/>
      <c r="W128" s="24"/>
      <c r="X128" s="24"/>
      <c r="Y128" s="24"/>
      <c r="Z128" s="24"/>
      <c r="AA128" s="24"/>
      <c r="AB128" s="24"/>
      <c r="AC128" s="24"/>
    </row>
    <row r="129" spans="1:29" ht="12.75">
      <c r="A129" s="18"/>
      <c r="B129" s="18"/>
      <c r="C129" s="22"/>
      <c r="D129" s="19"/>
      <c r="E129" s="19"/>
      <c r="F129" s="19"/>
      <c r="G129" s="19"/>
      <c r="H129" s="19"/>
      <c r="I129" s="19"/>
      <c r="J129" s="19"/>
      <c r="K129" s="20"/>
      <c r="L129" s="20"/>
      <c r="M129" s="20"/>
      <c r="N129" s="20"/>
      <c r="O129" s="20"/>
      <c r="P129" s="16"/>
      <c r="Q129" s="16"/>
      <c r="R129" s="16"/>
      <c r="S129" s="16"/>
      <c r="T129" s="16"/>
      <c r="U129" s="24"/>
      <c r="V129" s="24"/>
      <c r="W129" s="24"/>
      <c r="X129" s="24"/>
      <c r="Y129" s="24"/>
      <c r="Z129" s="24"/>
      <c r="AA129" s="24"/>
      <c r="AB129" s="24"/>
      <c r="AC129" s="24"/>
    </row>
    <row r="130" spans="1:29" ht="12.75">
      <c r="A130" s="18"/>
      <c r="B130" s="18"/>
      <c r="C130" s="22"/>
      <c r="D130" s="19"/>
      <c r="E130" s="19"/>
      <c r="F130" s="19"/>
      <c r="G130" s="19"/>
      <c r="H130" s="19"/>
      <c r="I130" s="19"/>
      <c r="J130" s="19"/>
      <c r="K130" s="20"/>
      <c r="L130" s="20"/>
      <c r="M130" s="20"/>
      <c r="N130" s="20"/>
      <c r="O130" s="20"/>
      <c r="P130" s="16"/>
      <c r="Q130" s="16"/>
      <c r="R130" s="16"/>
      <c r="S130" s="16"/>
      <c r="T130" s="16"/>
      <c r="U130" s="24"/>
      <c r="V130" s="24"/>
      <c r="W130" s="24"/>
      <c r="X130" s="24"/>
      <c r="Y130" s="24"/>
      <c r="Z130" s="24"/>
      <c r="AA130" s="24"/>
      <c r="AB130" s="24"/>
      <c r="AC130" s="24"/>
    </row>
    <row r="131" spans="1:29" ht="12.75">
      <c r="A131" s="18"/>
      <c r="B131" s="18"/>
      <c r="C131" s="22"/>
      <c r="D131" s="19"/>
      <c r="E131" s="19"/>
      <c r="F131" s="19"/>
      <c r="G131" s="19"/>
      <c r="H131" s="19"/>
      <c r="I131" s="19"/>
      <c r="J131" s="19"/>
      <c r="K131" s="20"/>
      <c r="L131" s="20"/>
      <c r="M131" s="20"/>
      <c r="N131" s="20"/>
      <c r="O131" s="20"/>
      <c r="P131" s="16"/>
      <c r="Q131" s="16"/>
      <c r="R131" s="16"/>
      <c r="S131" s="16"/>
      <c r="T131" s="16"/>
      <c r="U131" s="24"/>
      <c r="V131" s="24"/>
      <c r="W131" s="24"/>
      <c r="X131" s="24"/>
      <c r="Y131" s="24"/>
      <c r="Z131" s="24"/>
      <c r="AA131" s="24"/>
      <c r="AB131" s="24"/>
      <c r="AC131" s="24"/>
    </row>
    <row r="132" spans="1:29" ht="12.75">
      <c r="A132" s="18"/>
      <c r="B132" s="18"/>
      <c r="C132" s="22"/>
      <c r="D132" s="19"/>
      <c r="E132" s="19"/>
      <c r="F132" s="19"/>
      <c r="G132" s="19"/>
      <c r="H132" s="19"/>
      <c r="I132" s="19"/>
      <c r="J132" s="19"/>
      <c r="K132" s="20"/>
      <c r="L132" s="20"/>
      <c r="M132" s="20"/>
      <c r="N132" s="20"/>
      <c r="O132" s="20"/>
      <c r="P132" s="16"/>
      <c r="Q132" s="16"/>
      <c r="R132" s="16"/>
      <c r="S132" s="16"/>
      <c r="T132" s="16"/>
      <c r="U132" s="24"/>
      <c r="V132" s="24"/>
      <c r="W132" s="24"/>
      <c r="X132" s="24"/>
      <c r="Y132" s="24"/>
      <c r="Z132" s="24"/>
      <c r="AA132" s="24"/>
      <c r="AB132" s="24"/>
      <c r="AC132" s="24"/>
    </row>
    <row r="133" spans="1:29" ht="12.75">
      <c r="A133" s="18"/>
      <c r="B133" s="18"/>
      <c r="C133" s="22"/>
      <c r="D133" s="19"/>
      <c r="E133" s="19"/>
      <c r="F133" s="19"/>
      <c r="G133" s="19"/>
      <c r="H133" s="19"/>
      <c r="I133" s="19"/>
      <c r="J133" s="19"/>
      <c r="K133" s="20"/>
      <c r="L133" s="20"/>
      <c r="M133" s="20"/>
      <c r="N133" s="20"/>
      <c r="O133" s="20"/>
      <c r="P133" s="16"/>
      <c r="Q133" s="16"/>
      <c r="R133" s="16"/>
      <c r="S133" s="16"/>
      <c r="T133" s="16"/>
      <c r="U133" s="24"/>
      <c r="V133" s="24"/>
      <c r="W133" s="24"/>
      <c r="X133" s="24"/>
      <c r="Y133" s="24"/>
      <c r="Z133" s="24"/>
      <c r="AA133" s="24"/>
      <c r="AB133" s="24"/>
      <c r="AC133" s="24"/>
    </row>
    <row r="134" spans="1:29" ht="12.75">
      <c r="A134" s="18"/>
      <c r="B134" s="18"/>
      <c r="C134" s="22"/>
      <c r="D134" s="19"/>
      <c r="E134" s="19"/>
      <c r="F134" s="19"/>
      <c r="G134" s="19"/>
      <c r="H134" s="19"/>
      <c r="I134" s="19"/>
      <c r="J134" s="19"/>
      <c r="K134" s="20"/>
      <c r="L134" s="20"/>
      <c r="M134" s="20"/>
      <c r="N134" s="20"/>
      <c r="O134" s="20"/>
      <c r="P134" s="16"/>
      <c r="Q134" s="16"/>
      <c r="R134" s="16"/>
      <c r="S134" s="16"/>
      <c r="T134" s="16"/>
      <c r="U134" s="24"/>
      <c r="V134" s="24"/>
      <c r="W134" s="24"/>
      <c r="X134" s="24"/>
      <c r="Y134" s="24"/>
      <c r="Z134" s="24"/>
      <c r="AA134" s="24"/>
      <c r="AB134" s="24"/>
      <c r="AC134" s="24"/>
    </row>
    <row r="135" spans="1:29" ht="12.75">
      <c r="A135" s="18"/>
      <c r="B135" s="18"/>
      <c r="C135" s="22"/>
      <c r="D135" s="19"/>
      <c r="E135" s="19"/>
      <c r="F135" s="19"/>
      <c r="G135" s="19"/>
      <c r="H135" s="19"/>
      <c r="I135" s="19"/>
      <c r="J135" s="19"/>
      <c r="K135" s="20"/>
      <c r="L135" s="20"/>
      <c r="M135" s="20"/>
      <c r="N135" s="20"/>
      <c r="O135" s="20"/>
      <c r="P135" s="16"/>
      <c r="Q135" s="16"/>
      <c r="R135" s="16"/>
      <c r="S135" s="16"/>
      <c r="T135" s="16"/>
      <c r="U135" s="24"/>
      <c r="V135" s="24"/>
      <c r="W135" s="24"/>
      <c r="X135" s="24"/>
      <c r="Y135" s="24"/>
      <c r="Z135" s="24"/>
      <c r="AA135" s="24"/>
      <c r="AB135" s="24"/>
      <c r="AC135" s="24"/>
    </row>
    <row r="136" spans="1:29" ht="12.75">
      <c r="A136" s="18"/>
      <c r="B136" s="18"/>
      <c r="C136" s="22"/>
      <c r="D136" s="19"/>
      <c r="E136" s="19"/>
      <c r="F136" s="19"/>
      <c r="G136" s="19"/>
      <c r="H136" s="19"/>
      <c r="I136" s="19"/>
      <c r="J136" s="19"/>
      <c r="K136" s="20"/>
      <c r="L136" s="20"/>
      <c r="M136" s="20"/>
      <c r="N136" s="20"/>
      <c r="O136" s="20"/>
      <c r="P136" s="16"/>
      <c r="Q136" s="16"/>
      <c r="R136" s="16"/>
      <c r="S136" s="16"/>
      <c r="T136" s="16"/>
      <c r="U136" s="24"/>
      <c r="V136" s="24"/>
      <c r="W136" s="24"/>
      <c r="X136" s="24"/>
      <c r="Y136" s="24"/>
      <c r="Z136" s="24"/>
      <c r="AA136" s="24"/>
      <c r="AB136" s="24"/>
      <c r="AC136" s="24"/>
    </row>
    <row r="137" spans="1:29" ht="12.75">
      <c r="A137" s="18"/>
      <c r="B137" s="18"/>
      <c r="C137" s="22"/>
      <c r="D137" s="19"/>
      <c r="E137" s="19"/>
      <c r="F137" s="19"/>
      <c r="G137" s="19"/>
      <c r="H137" s="19"/>
      <c r="I137" s="19"/>
      <c r="J137" s="19"/>
      <c r="K137" s="20"/>
      <c r="L137" s="20"/>
      <c r="M137" s="20"/>
      <c r="N137" s="20"/>
      <c r="O137" s="20"/>
      <c r="P137" s="16"/>
      <c r="Q137" s="16"/>
      <c r="R137" s="16"/>
      <c r="S137" s="16"/>
      <c r="T137" s="16"/>
      <c r="U137" s="24"/>
      <c r="V137" s="24"/>
      <c r="W137" s="24"/>
      <c r="X137" s="24"/>
      <c r="Y137" s="24"/>
      <c r="Z137" s="24"/>
      <c r="AA137" s="24"/>
      <c r="AB137" s="24"/>
      <c r="AC137" s="24"/>
    </row>
    <row r="138" spans="1:29" ht="12.75">
      <c r="A138" s="18"/>
      <c r="B138" s="18"/>
      <c r="C138" s="22"/>
      <c r="D138" s="19"/>
      <c r="E138" s="19"/>
      <c r="F138" s="19"/>
      <c r="G138" s="19"/>
      <c r="H138" s="19"/>
      <c r="I138" s="19"/>
      <c r="J138" s="19"/>
      <c r="K138" s="20"/>
      <c r="L138" s="20"/>
      <c r="M138" s="20"/>
      <c r="N138" s="20"/>
      <c r="O138" s="20"/>
      <c r="P138" s="16"/>
      <c r="Q138" s="16"/>
      <c r="R138" s="16"/>
      <c r="S138" s="16"/>
      <c r="T138" s="16"/>
      <c r="U138" s="24"/>
      <c r="V138" s="24"/>
      <c r="W138" s="24"/>
      <c r="X138" s="24"/>
      <c r="Y138" s="24"/>
      <c r="Z138" s="24"/>
      <c r="AA138" s="24"/>
      <c r="AB138" s="24"/>
      <c r="AC138" s="24"/>
    </row>
    <row r="139" spans="1:29" ht="12.75">
      <c r="A139" s="18"/>
      <c r="B139" s="18"/>
      <c r="C139" s="22"/>
      <c r="D139" s="19"/>
      <c r="E139" s="19"/>
      <c r="F139" s="19"/>
      <c r="G139" s="19"/>
      <c r="H139" s="19"/>
      <c r="I139" s="19"/>
      <c r="J139" s="19"/>
      <c r="K139" s="20"/>
      <c r="L139" s="20"/>
      <c r="M139" s="20"/>
      <c r="N139" s="20"/>
      <c r="O139" s="20"/>
      <c r="P139" s="16"/>
      <c r="Q139" s="16"/>
      <c r="R139" s="16"/>
      <c r="S139" s="16"/>
      <c r="T139" s="16"/>
      <c r="U139" s="24"/>
      <c r="V139" s="24"/>
      <c r="W139" s="24"/>
      <c r="X139" s="24"/>
      <c r="Y139" s="24"/>
      <c r="Z139" s="24"/>
      <c r="AA139" s="24"/>
      <c r="AB139" s="24"/>
      <c r="AC139" s="24"/>
    </row>
    <row r="140" spans="1:29" ht="12.75">
      <c r="A140" s="18"/>
      <c r="B140" s="18"/>
      <c r="C140" s="22"/>
      <c r="D140" s="19"/>
      <c r="E140" s="19"/>
      <c r="F140" s="19"/>
      <c r="G140" s="19"/>
      <c r="H140" s="19"/>
      <c r="I140" s="19"/>
      <c r="J140" s="19"/>
      <c r="K140" s="20"/>
      <c r="L140" s="20"/>
      <c r="M140" s="20"/>
      <c r="N140" s="20"/>
      <c r="O140" s="20"/>
      <c r="P140" s="16"/>
      <c r="Q140" s="16"/>
      <c r="R140" s="16"/>
      <c r="S140" s="16"/>
      <c r="T140" s="16"/>
      <c r="U140" s="24"/>
      <c r="V140" s="24"/>
      <c r="W140" s="24"/>
      <c r="X140" s="24"/>
      <c r="Y140" s="24"/>
      <c r="Z140" s="24"/>
      <c r="AA140" s="24"/>
      <c r="AB140" s="24"/>
      <c r="AC140" s="24"/>
    </row>
    <row r="141" spans="1:29" ht="12.75">
      <c r="A141" s="18"/>
      <c r="B141" s="18"/>
      <c r="C141" s="22"/>
      <c r="D141" s="19"/>
      <c r="E141" s="19"/>
      <c r="F141" s="19"/>
      <c r="G141" s="19"/>
      <c r="H141" s="19"/>
      <c r="I141" s="19"/>
      <c r="J141" s="19"/>
      <c r="K141" s="20"/>
      <c r="L141" s="20"/>
      <c r="M141" s="20"/>
      <c r="N141" s="20"/>
      <c r="O141" s="20"/>
      <c r="P141" s="16"/>
      <c r="Q141" s="16"/>
      <c r="R141" s="16"/>
      <c r="S141" s="16"/>
      <c r="T141" s="16"/>
      <c r="U141" s="24"/>
      <c r="V141" s="24"/>
      <c r="W141" s="24"/>
      <c r="X141" s="24"/>
      <c r="Y141" s="24"/>
      <c r="Z141" s="24"/>
      <c r="AA141" s="24"/>
      <c r="AB141" s="24"/>
      <c r="AC141" s="24"/>
    </row>
    <row r="142" spans="1:29" ht="12.75">
      <c r="A142" s="18"/>
      <c r="B142" s="18"/>
      <c r="C142" s="22"/>
      <c r="D142" s="19"/>
      <c r="E142" s="19"/>
      <c r="F142" s="19"/>
      <c r="G142" s="19"/>
      <c r="H142" s="19"/>
      <c r="I142" s="19"/>
      <c r="J142" s="19"/>
      <c r="K142" s="20"/>
      <c r="L142" s="20"/>
      <c r="M142" s="20"/>
      <c r="N142" s="20"/>
      <c r="O142" s="20"/>
      <c r="P142" s="16"/>
      <c r="Q142" s="16"/>
      <c r="R142" s="16"/>
      <c r="S142" s="16"/>
      <c r="T142" s="16"/>
      <c r="U142" s="24"/>
      <c r="V142" s="24"/>
      <c r="W142" s="24"/>
      <c r="X142" s="24"/>
      <c r="Y142" s="24"/>
      <c r="Z142" s="24"/>
      <c r="AA142" s="24"/>
      <c r="AB142" s="24"/>
      <c r="AC142" s="24"/>
    </row>
    <row r="143" spans="1:29" ht="12.75">
      <c r="A143" s="18"/>
      <c r="B143" s="18"/>
      <c r="C143" s="22"/>
      <c r="D143" s="19"/>
      <c r="E143" s="19"/>
      <c r="F143" s="19"/>
      <c r="G143" s="19"/>
      <c r="H143" s="19"/>
      <c r="I143" s="19"/>
      <c r="J143" s="19"/>
      <c r="K143" s="20"/>
      <c r="L143" s="20"/>
      <c r="M143" s="20"/>
      <c r="N143" s="20"/>
      <c r="O143" s="20"/>
      <c r="P143" s="16"/>
      <c r="Q143" s="16"/>
      <c r="R143" s="16"/>
      <c r="S143" s="16"/>
      <c r="T143" s="16"/>
      <c r="U143" s="24"/>
      <c r="V143" s="24"/>
      <c r="W143" s="24"/>
      <c r="X143" s="24"/>
      <c r="Y143" s="24"/>
      <c r="Z143" s="24"/>
      <c r="AA143" s="24"/>
      <c r="AB143" s="24"/>
      <c r="AC143" s="24"/>
    </row>
    <row r="144" spans="1:29" ht="12.75">
      <c r="A144" s="18"/>
      <c r="B144" s="18"/>
      <c r="C144" s="22"/>
      <c r="D144" s="19"/>
      <c r="E144" s="19"/>
      <c r="F144" s="19"/>
      <c r="G144" s="19"/>
      <c r="H144" s="19"/>
      <c r="I144" s="19"/>
      <c r="J144" s="19"/>
      <c r="K144" s="20"/>
      <c r="L144" s="20"/>
      <c r="M144" s="20"/>
      <c r="N144" s="20"/>
      <c r="O144" s="20"/>
      <c r="P144" s="16"/>
      <c r="Q144" s="16"/>
      <c r="R144" s="16"/>
      <c r="S144" s="16"/>
      <c r="T144" s="16"/>
      <c r="U144" s="24"/>
      <c r="V144" s="24"/>
      <c r="W144" s="24"/>
      <c r="X144" s="24"/>
      <c r="Y144" s="24"/>
      <c r="Z144" s="24"/>
      <c r="AA144" s="24"/>
      <c r="AB144" s="24"/>
      <c r="AC144" s="24"/>
    </row>
    <row r="145" spans="1:29" ht="12.75">
      <c r="A145" s="18"/>
      <c r="B145" s="18"/>
      <c r="C145" s="22"/>
      <c r="D145" s="19"/>
      <c r="E145" s="19"/>
      <c r="F145" s="19"/>
      <c r="G145" s="19"/>
      <c r="H145" s="19"/>
      <c r="I145" s="19"/>
      <c r="J145" s="19"/>
      <c r="K145" s="20"/>
      <c r="L145" s="20"/>
      <c r="M145" s="20"/>
      <c r="N145" s="20"/>
      <c r="O145" s="20"/>
      <c r="P145" s="16"/>
      <c r="Q145" s="16"/>
      <c r="R145" s="16"/>
      <c r="S145" s="16"/>
      <c r="T145" s="16"/>
      <c r="U145" s="24"/>
      <c r="V145" s="24"/>
      <c r="W145" s="24"/>
      <c r="X145" s="24"/>
      <c r="Y145" s="24"/>
      <c r="Z145" s="24"/>
      <c r="AA145" s="24"/>
      <c r="AB145" s="24"/>
      <c r="AC145" s="24"/>
    </row>
    <row r="146" spans="1:29" ht="12.75">
      <c r="A146" s="18"/>
      <c r="B146" s="18"/>
      <c r="C146" s="22"/>
      <c r="D146" s="19"/>
      <c r="E146" s="19"/>
      <c r="F146" s="19"/>
      <c r="G146" s="19"/>
      <c r="H146" s="19"/>
      <c r="I146" s="19"/>
      <c r="J146" s="19"/>
      <c r="K146" s="20"/>
      <c r="L146" s="20"/>
      <c r="M146" s="20"/>
      <c r="N146" s="20"/>
      <c r="O146" s="20"/>
      <c r="P146" s="16"/>
      <c r="Q146" s="16"/>
      <c r="R146" s="16"/>
      <c r="S146" s="16"/>
      <c r="T146" s="16"/>
      <c r="U146" s="24"/>
      <c r="V146" s="24"/>
      <c r="W146" s="24"/>
      <c r="X146" s="24"/>
      <c r="Y146" s="24"/>
      <c r="Z146" s="24"/>
      <c r="AA146" s="24"/>
      <c r="AB146" s="24"/>
      <c r="AC146" s="24"/>
    </row>
    <row r="147" spans="1:29" ht="12.75">
      <c r="A147" s="18"/>
      <c r="B147" s="18"/>
      <c r="C147" s="22"/>
      <c r="D147" s="19"/>
      <c r="E147" s="19"/>
      <c r="F147" s="19"/>
      <c r="G147" s="19"/>
      <c r="H147" s="19"/>
      <c r="I147" s="19"/>
      <c r="J147" s="19"/>
      <c r="K147" s="20"/>
      <c r="L147" s="20"/>
      <c r="M147" s="20"/>
      <c r="N147" s="20"/>
      <c r="O147" s="20"/>
      <c r="P147" s="16"/>
      <c r="Q147" s="16"/>
      <c r="R147" s="16"/>
      <c r="S147" s="16"/>
      <c r="T147" s="16"/>
      <c r="U147" s="24"/>
      <c r="V147" s="24"/>
      <c r="W147" s="24"/>
      <c r="X147" s="24"/>
      <c r="Y147" s="24"/>
      <c r="Z147" s="24"/>
      <c r="AA147" s="24"/>
      <c r="AB147" s="24"/>
      <c r="AC147" s="24"/>
    </row>
    <row r="148" spans="1:29" ht="12.75">
      <c r="A148" s="18"/>
      <c r="B148" s="18"/>
      <c r="C148" s="22"/>
      <c r="D148" s="19"/>
      <c r="E148" s="19"/>
      <c r="F148" s="19"/>
      <c r="G148" s="19"/>
      <c r="H148" s="19"/>
      <c r="I148" s="19"/>
      <c r="J148" s="19"/>
      <c r="K148" s="20"/>
      <c r="L148" s="20"/>
      <c r="M148" s="20"/>
      <c r="N148" s="20"/>
      <c r="O148" s="20"/>
      <c r="P148" s="16"/>
      <c r="Q148" s="16"/>
      <c r="R148" s="16"/>
      <c r="S148" s="16"/>
      <c r="T148" s="16"/>
      <c r="U148" s="24"/>
      <c r="V148" s="24"/>
      <c r="W148" s="24"/>
      <c r="X148" s="24"/>
      <c r="Y148" s="24"/>
      <c r="Z148" s="24"/>
      <c r="AA148" s="24"/>
      <c r="AB148" s="24"/>
      <c r="AC148" s="24"/>
    </row>
    <row r="149" spans="1:29" ht="12.75">
      <c r="A149" s="18"/>
      <c r="B149" s="18"/>
      <c r="C149" s="22"/>
      <c r="D149" s="19"/>
      <c r="E149" s="19"/>
      <c r="F149" s="19"/>
      <c r="G149" s="19"/>
      <c r="H149" s="19"/>
      <c r="I149" s="19"/>
      <c r="J149" s="19"/>
      <c r="K149" s="20"/>
      <c r="L149" s="20"/>
      <c r="M149" s="20"/>
      <c r="N149" s="20"/>
      <c r="O149" s="20"/>
      <c r="P149" s="16"/>
      <c r="Q149" s="16"/>
      <c r="R149" s="16"/>
      <c r="S149" s="16"/>
      <c r="T149" s="16"/>
      <c r="U149" s="24"/>
      <c r="V149" s="24"/>
      <c r="W149" s="24"/>
      <c r="X149" s="24"/>
      <c r="Y149" s="24"/>
      <c r="Z149" s="24"/>
      <c r="AA149" s="24"/>
      <c r="AB149" s="24"/>
      <c r="AC149" s="24"/>
    </row>
    <row r="150" spans="1:29" ht="12.75">
      <c r="A150" s="18"/>
      <c r="B150" s="18"/>
      <c r="C150" s="22"/>
      <c r="D150" s="19"/>
      <c r="E150" s="19"/>
      <c r="F150" s="19"/>
      <c r="G150" s="19"/>
      <c r="H150" s="19"/>
      <c r="I150" s="19"/>
      <c r="J150" s="19"/>
      <c r="K150" s="20"/>
      <c r="L150" s="20"/>
      <c r="M150" s="20"/>
      <c r="N150" s="20"/>
      <c r="O150" s="20"/>
      <c r="P150" s="16"/>
      <c r="Q150" s="16"/>
      <c r="R150" s="16"/>
      <c r="S150" s="16"/>
      <c r="T150" s="16"/>
      <c r="U150" s="24"/>
      <c r="V150" s="24"/>
      <c r="W150" s="24"/>
      <c r="X150" s="24"/>
      <c r="Y150" s="24"/>
      <c r="Z150" s="24"/>
      <c r="AA150" s="24"/>
      <c r="AB150" s="24"/>
      <c r="AC150" s="24"/>
    </row>
    <row r="151" spans="1:29" ht="12.75">
      <c r="A151" s="18"/>
      <c r="B151" s="18"/>
      <c r="C151" s="22"/>
      <c r="D151" s="19"/>
      <c r="E151" s="19"/>
      <c r="F151" s="19"/>
      <c r="G151" s="19"/>
      <c r="H151" s="19"/>
      <c r="I151" s="19"/>
      <c r="J151" s="19"/>
      <c r="K151" s="20"/>
      <c r="L151" s="20"/>
      <c r="M151" s="20"/>
      <c r="N151" s="20"/>
      <c r="O151" s="20"/>
      <c r="P151" s="16"/>
      <c r="Q151" s="16"/>
      <c r="R151" s="16"/>
      <c r="S151" s="16"/>
      <c r="T151" s="16"/>
      <c r="U151" s="24"/>
      <c r="V151" s="24"/>
      <c r="W151" s="24"/>
      <c r="X151" s="24"/>
      <c r="Y151" s="24"/>
      <c r="Z151" s="24"/>
      <c r="AA151" s="24"/>
      <c r="AB151" s="24"/>
      <c r="AC151" s="24"/>
    </row>
    <row r="152" spans="1:29" ht="12.75">
      <c r="A152" s="18"/>
      <c r="B152" s="18"/>
      <c r="C152" s="22"/>
      <c r="D152" s="19"/>
      <c r="E152" s="19"/>
      <c r="F152" s="19"/>
      <c r="G152" s="19"/>
      <c r="H152" s="19"/>
      <c r="I152" s="19"/>
      <c r="J152" s="19"/>
      <c r="K152" s="20"/>
      <c r="L152" s="20"/>
      <c r="M152" s="20"/>
      <c r="N152" s="20"/>
      <c r="O152" s="20"/>
      <c r="P152" s="16"/>
      <c r="Q152" s="16"/>
      <c r="R152" s="16"/>
      <c r="S152" s="16"/>
      <c r="T152" s="16"/>
      <c r="U152" s="24"/>
      <c r="V152" s="24"/>
      <c r="W152" s="24"/>
      <c r="X152" s="24"/>
      <c r="Y152" s="24"/>
      <c r="Z152" s="24"/>
      <c r="AA152" s="24"/>
      <c r="AB152" s="24"/>
      <c r="AC152" s="24"/>
    </row>
    <row r="153" spans="1:29" ht="12.7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</row>
    <row r="154" spans="1:29" ht="12.7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</row>
    <row r="155" spans="1:29" ht="12.75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</row>
    <row r="156" spans="1:29" ht="12.75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</row>
    <row r="157" spans="1:29" ht="12.75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</row>
    <row r="158" spans="1:29" ht="12.75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</row>
    <row r="159" spans="1:29" ht="12.75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</row>
    <row r="160" spans="1:29" ht="12.75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</row>
    <row r="161" spans="1:29" ht="12.75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</row>
    <row r="162" spans="1:29" ht="12.75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</row>
    <row r="163" spans="1:29" ht="12.75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</row>
    <row r="164" spans="1:29" ht="12.75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</row>
    <row r="165" spans="1:29" ht="12.75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</row>
    <row r="166" spans="1:29" ht="12.75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</row>
    <row r="167" spans="1:29" ht="12.75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</row>
    <row r="168" spans="1:29" ht="12.75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</row>
    <row r="169" spans="1:29" ht="12.75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</row>
    <row r="170" spans="1:29" ht="12.75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</row>
    <row r="171" spans="1:29" ht="12.75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</row>
    <row r="172" spans="1:29" ht="12.75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</row>
    <row r="173" spans="1:29" ht="12.75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</row>
    <row r="174" spans="1:29" ht="12.75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</row>
    <row r="175" spans="1:29" ht="12.7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</row>
    <row r="176" spans="1:29" ht="12.7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</row>
    <row r="177" spans="1:29" ht="12.75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</row>
    <row r="178" spans="1:29" ht="12.7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</row>
    <row r="179" spans="1:29" ht="12.75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</row>
    <row r="180" spans="1:29" ht="12.75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</row>
    <row r="181" spans="1:29" ht="12.75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</row>
    <row r="182" spans="1:29" ht="12.75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</row>
    <row r="183" spans="1:29" ht="12.75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</row>
    <row r="184" spans="1:29" ht="12.75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</row>
    <row r="185" spans="1:29" ht="12.75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</row>
    <row r="186" spans="1:29" ht="12.75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</row>
    <row r="187" spans="1:29" ht="12.75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</row>
    <row r="188" spans="1:29" ht="12.75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</row>
    <row r="189" spans="1:29" ht="12.75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</row>
    <row r="190" spans="1:29" ht="12.75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</row>
    <row r="191" spans="1:29" ht="12.75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</row>
    <row r="192" spans="1:29" ht="12.75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</row>
    <row r="193" spans="1:29" ht="12.75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</row>
    <row r="194" spans="1:29" ht="12.75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</row>
    <row r="195" spans="1:29" ht="12.75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</row>
    <row r="196" spans="1:29" ht="12.75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</row>
    <row r="197" spans="1:29" ht="12.75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</row>
    <row r="198" spans="1:29" ht="12.75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</row>
    <row r="199" spans="1:29" ht="12.75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</row>
    <row r="200" spans="1:29" ht="12.75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</row>
    <row r="201" spans="1:29" ht="12.75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</row>
    <row r="202" spans="1:29" ht="12.75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</row>
    <row r="203" spans="1:29" ht="12.75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</row>
    <row r="204" spans="1:29" ht="12.75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</row>
    <row r="205" spans="1:29" ht="12.75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</row>
    <row r="206" spans="1:29" ht="12.75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</row>
    <row r="207" spans="1:29" ht="12.75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</row>
    <row r="208" spans="1:29" ht="12.75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</row>
    <row r="209" spans="1:29" ht="12.75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</row>
    <row r="210" spans="1:29" ht="12.75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</row>
    <row r="211" spans="1:29" ht="12.75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</row>
    <row r="212" spans="1:29" ht="12.75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</row>
    <row r="213" spans="1:29" ht="12.75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</row>
    <row r="214" spans="1:29" ht="12.75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</row>
    <row r="215" spans="1:29" ht="12.75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</row>
    <row r="216" spans="1:29" ht="12.75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</row>
    <row r="217" spans="1:29" ht="12.75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</row>
    <row r="218" spans="1:29" ht="12.75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</row>
    <row r="219" spans="1:29" ht="12.75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</row>
    <row r="220" spans="1:29" ht="12.75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</row>
    <row r="221" spans="1:29" ht="12.75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</row>
    <row r="222" spans="1:29" ht="12.75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</row>
    <row r="223" spans="1:29" ht="12.75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</row>
    <row r="224" spans="1:29" ht="12.75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</row>
    <row r="225" spans="1:29" ht="12.75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</row>
    <row r="226" spans="1:29" ht="12.75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</row>
    <row r="227" spans="1:29" ht="12.75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</row>
    <row r="228" spans="1:29" ht="12.75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</row>
    <row r="229" spans="1:29" ht="12.75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</row>
    <row r="230" spans="1:29" ht="12.75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</row>
    <row r="231" spans="1:29" ht="12.75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</row>
    <row r="232" spans="1:29" ht="12.75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</row>
    <row r="233" spans="1:29" ht="12.75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</row>
    <row r="234" spans="1:29" ht="12.75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</row>
    <row r="235" spans="1:29" ht="12.75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</row>
    <row r="236" spans="1:29" ht="12.75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</row>
    <row r="237" spans="1:29" ht="12.75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</row>
    <row r="238" spans="1:29" ht="12.75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</row>
    <row r="239" spans="1:29" ht="12.75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</row>
    <row r="240" spans="1:29" ht="12.75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</row>
    <row r="241" spans="1:29" ht="12.75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</row>
    <row r="242" spans="1:29" ht="12.75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</row>
    <row r="243" spans="1:29" ht="12.75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</row>
    <row r="244" spans="1:29" ht="12.75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</row>
    <row r="245" spans="1:29" ht="12.75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</row>
    <row r="246" spans="1:29" ht="12.75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</row>
    <row r="247" spans="1:29" ht="12.75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</row>
    <row r="248" spans="1:29" ht="12.75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</row>
    <row r="249" spans="1:29" ht="12.75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</row>
    <row r="250" spans="1:29" ht="12.75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</row>
    <row r="251" spans="1:29" ht="12.75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</row>
    <row r="252" spans="1:29" ht="12.75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</row>
    <row r="253" spans="1:29" ht="12.75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</row>
    <row r="254" spans="1:29" ht="12.75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</row>
    <row r="255" spans="1:29" ht="12.75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</row>
    <row r="256" spans="1:29" ht="12.75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</row>
    <row r="257" spans="1:29" ht="12.75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</row>
    <row r="258" spans="1:29" ht="12.75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</row>
    <row r="259" spans="1:29" ht="12.75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</row>
    <row r="260" spans="1:29" ht="12.75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</row>
    <row r="261" spans="1:29" ht="12.75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</row>
    <row r="262" spans="1:29" ht="12.75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</row>
    <row r="263" spans="1:29" ht="12.75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</row>
    <row r="264" spans="1:29" ht="12.75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</row>
    <row r="265" spans="1:29" ht="12.75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</row>
    <row r="266" spans="1:29" ht="12.75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</row>
    <row r="267" spans="1:29" ht="12.75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</row>
    <row r="268" spans="1:29" ht="12.75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</row>
    <row r="269" spans="1:29" ht="12.75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</row>
    <row r="270" spans="1:29" ht="12.75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</row>
    <row r="271" spans="1:29" ht="12.75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</row>
    <row r="272" spans="1:29" ht="12.75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</row>
    <row r="273" spans="1:29" ht="12.75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</row>
    <row r="274" spans="1:29" ht="12.75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</row>
    <row r="275" spans="1:29" ht="12.75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</row>
    <row r="276" spans="1:29" ht="12.75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</row>
    <row r="277" spans="1:29" ht="12.75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</row>
    <row r="278" spans="1:29" ht="12.75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</row>
    <row r="279" spans="1:29" ht="12.75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</row>
    <row r="280" spans="1:29" ht="12.75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</row>
    <row r="281" spans="1:29" ht="12.75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</row>
    <row r="282" spans="1:29" ht="12.75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</row>
    <row r="283" spans="1:29" ht="12.75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</row>
    <row r="284" spans="1:29" ht="12.75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</row>
    <row r="285" spans="1:29" ht="12.75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</row>
    <row r="286" spans="1:29" ht="12.75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</row>
    <row r="287" spans="1:29" ht="12.75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</row>
    <row r="288" spans="1:29" ht="12.75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</row>
    <row r="289" spans="1:29" ht="12.75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</row>
    <row r="290" spans="1:29" ht="12.75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</row>
    <row r="291" spans="1:29" ht="12.75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</row>
    <row r="292" spans="1:29" ht="12.75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</row>
    <row r="293" spans="1:29" ht="12.75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</row>
    <row r="294" spans="1:29" ht="12.75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</row>
    <row r="295" spans="1:29" ht="12.75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</row>
    <row r="296" spans="1:29" ht="12.75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</row>
    <row r="297" spans="1:29" ht="12.75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</row>
    <row r="298" spans="1:29" ht="12.75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</row>
    <row r="299" spans="1:29" ht="12.75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</row>
    <row r="300" spans="1:29" ht="12.75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</row>
    <row r="301" spans="1:29" ht="12.75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</row>
    <row r="302" spans="1:29" ht="12.75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</row>
    <row r="303" spans="1:29" ht="12.75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</row>
    <row r="304" spans="1:29" ht="12.75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</row>
    <row r="305" spans="1:29" ht="12.75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</row>
    <row r="306" spans="1:29" ht="12.75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</row>
    <row r="307" spans="1:29" ht="12.75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</row>
    <row r="308" spans="1:29" ht="12.75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</row>
    <row r="309" spans="1:29" ht="12.75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</row>
    <row r="310" spans="1:29" ht="12.75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</row>
    <row r="311" spans="1:29" ht="12.75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</row>
    <row r="312" spans="1:29" ht="12.75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</row>
    <row r="313" spans="1:29" ht="12.75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</row>
    <row r="314" spans="1:29" ht="12.75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</row>
    <row r="315" spans="1:29" ht="12.75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</row>
    <row r="316" spans="1:29" ht="12.75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</row>
    <row r="317" spans="1:29" ht="12.75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</row>
    <row r="318" spans="1:29" ht="12.75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</row>
    <row r="319" spans="1:29" ht="12.75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</row>
    <row r="320" spans="1:29" ht="12.75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</row>
    <row r="321" spans="1:29" ht="12.75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</row>
    <row r="322" spans="1:29" ht="12.75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</row>
    <row r="323" spans="1:29" ht="12.75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</row>
    <row r="324" spans="1:29" ht="12.75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</row>
    <row r="325" spans="1:29" ht="12.75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</row>
    <row r="326" spans="1:29" ht="12.75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</row>
    <row r="327" spans="1:29" ht="12.75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</row>
    <row r="328" spans="1:29" ht="12.75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</row>
    <row r="329" spans="1:29" ht="12.75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</row>
    <row r="330" spans="1:29" ht="12.75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</row>
    <row r="331" spans="1:29" ht="12.75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</row>
    <row r="332" spans="1:29" ht="12.75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</row>
    <row r="333" spans="1:29" ht="12.75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</row>
    <row r="334" spans="1:29" ht="12.75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</row>
    <row r="335" spans="1:29" ht="12.75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</row>
    <row r="336" spans="1:29" ht="12.75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</row>
    <row r="337" spans="1:29" ht="12.75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</row>
    <row r="338" spans="1:29" ht="12.75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</row>
    <row r="339" spans="1:29" ht="12.75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</row>
    <row r="340" spans="1:29" ht="12.75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</row>
  </sheetData>
  <sheetProtection password="D8FD" sheet="1" objects="1" scenarios="1"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43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46.00390625" style="0" customWidth="1"/>
    <col min="2" max="2" width="4.140625" style="0" customWidth="1"/>
    <col min="3" max="3" width="13.421875" style="0" customWidth="1"/>
    <col min="4" max="4" width="10.8515625" style="0" customWidth="1"/>
    <col min="5" max="5" width="13.421875" style="0" customWidth="1"/>
    <col min="6" max="7" width="10.140625" style="0" customWidth="1"/>
    <col min="8" max="8" width="9.7109375" style="0" customWidth="1"/>
    <col min="9" max="10" width="12.7109375" style="0" customWidth="1"/>
    <col min="11" max="11" width="7.421875" style="0" customWidth="1"/>
    <col min="12" max="12" width="36.421875" style="0" customWidth="1"/>
    <col min="13" max="13" width="11.57421875" style="0" customWidth="1"/>
    <col min="14" max="15" width="10.140625" style="0" bestFit="1" customWidth="1"/>
    <col min="17" max="17" width="10.140625" style="0" bestFit="1" customWidth="1"/>
    <col min="21" max="21" width="46.57421875" style="0" customWidth="1"/>
    <col min="23" max="23" width="15.28125" style="0" customWidth="1"/>
    <col min="24" max="29" width="11.7109375" style="0" customWidth="1"/>
  </cols>
  <sheetData>
    <row r="1" spans="1:29" ht="33">
      <c r="A1" s="14" t="s">
        <v>14</v>
      </c>
      <c r="B1" s="14"/>
      <c r="C1" s="14"/>
      <c r="D1" s="14"/>
      <c r="E1" s="14"/>
      <c r="F1" s="14"/>
      <c r="G1" s="14"/>
      <c r="H1" s="14"/>
      <c r="I1" s="14"/>
      <c r="J1" s="14"/>
      <c r="K1" s="15"/>
      <c r="L1" s="15"/>
      <c r="M1" s="15"/>
      <c r="N1" s="16"/>
      <c r="O1" s="16"/>
      <c r="P1" s="16"/>
      <c r="Q1" s="16"/>
      <c r="R1" s="16"/>
      <c r="S1" s="16"/>
      <c r="T1" s="16"/>
      <c r="U1" s="24"/>
      <c r="V1" s="24"/>
      <c r="W1" s="24"/>
      <c r="X1" s="24"/>
      <c r="Y1" s="24"/>
      <c r="Z1" s="24"/>
      <c r="AA1" s="24"/>
      <c r="AB1" s="24"/>
      <c r="AC1" s="24"/>
    </row>
    <row r="2" spans="1:29" ht="19.5" customHeight="1">
      <c r="A2" s="23" t="s">
        <v>64</v>
      </c>
      <c r="B2" s="14"/>
      <c r="C2" s="14"/>
      <c r="D2" s="14"/>
      <c r="E2" s="14"/>
      <c r="F2" s="14"/>
      <c r="G2" s="14"/>
      <c r="H2" s="14"/>
      <c r="I2" s="14"/>
      <c r="J2" s="14"/>
      <c r="K2" s="15"/>
      <c r="L2" s="15"/>
      <c r="M2" s="15"/>
      <c r="N2" s="16"/>
      <c r="O2" s="16"/>
      <c r="P2" s="16"/>
      <c r="Q2" s="16"/>
      <c r="R2" s="16"/>
      <c r="S2" s="16"/>
      <c r="T2" s="16"/>
      <c r="U2" s="24"/>
      <c r="V2" s="24"/>
      <c r="W2" s="24"/>
      <c r="X2" s="24"/>
      <c r="Y2" s="24"/>
      <c r="Z2" s="24"/>
      <c r="AA2" s="24"/>
      <c r="AB2" s="24"/>
      <c r="AC2" s="24"/>
    </row>
    <row r="3" spans="1:29" ht="20.25">
      <c r="A3" s="23" t="s">
        <v>155</v>
      </c>
      <c r="B3" s="23"/>
      <c r="C3" s="23"/>
      <c r="D3" s="23"/>
      <c r="E3" s="23"/>
      <c r="F3" s="23"/>
      <c r="G3" s="23"/>
      <c r="H3" s="23"/>
      <c r="I3" s="23"/>
      <c r="J3" s="23"/>
      <c r="K3" s="20"/>
      <c r="L3" s="20"/>
      <c r="M3" s="20"/>
      <c r="N3" s="20"/>
      <c r="O3" s="20"/>
      <c r="P3" s="16"/>
      <c r="Q3" s="16"/>
      <c r="R3" s="16"/>
      <c r="S3" s="16"/>
      <c r="T3" s="16"/>
      <c r="U3" s="24"/>
      <c r="V3" s="24"/>
      <c r="W3" s="24"/>
      <c r="X3" s="24"/>
      <c r="Y3" s="24"/>
      <c r="Z3" s="24"/>
      <c r="AA3" s="24"/>
      <c r="AB3" s="24"/>
      <c r="AC3" s="24"/>
    </row>
    <row r="4" spans="1:29" ht="20.25">
      <c r="A4" s="180" t="s">
        <v>124</v>
      </c>
      <c r="B4" s="23"/>
      <c r="C4" s="23"/>
      <c r="D4" s="23"/>
      <c r="E4" s="23"/>
      <c r="F4" s="23"/>
      <c r="G4" s="23"/>
      <c r="H4" s="23"/>
      <c r="I4" s="23"/>
      <c r="J4" s="23"/>
      <c r="K4" s="20"/>
      <c r="L4" s="42" t="s">
        <v>35</v>
      </c>
      <c r="M4" s="43"/>
      <c r="N4" s="43"/>
      <c r="O4" s="51"/>
      <c r="P4" s="16"/>
      <c r="Q4" s="16"/>
      <c r="R4" s="16"/>
      <c r="S4" s="16"/>
      <c r="T4" s="16"/>
      <c r="U4" s="89" t="str">
        <f>A5</f>
        <v>minapoli software</v>
      </c>
      <c r="V4" s="89"/>
      <c r="W4" s="24"/>
      <c r="X4" s="24"/>
      <c r="Y4" s="24"/>
      <c r="Z4" s="24"/>
      <c r="AA4" s="24"/>
      <c r="AB4" s="24"/>
      <c r="AC4" s="24"/>
    </row>
    <row r="5" spans="1:29" ht="12.75">
      <c r="A5" s="17" t="s">
        <v>13</v>
      </c>
      <c r="B5" s="18"/>
      <c r="C5" s="19"/>
      <c r="D5" s="19"/>
      <c r="E5" s="19"/>
      <c r="F5" s="19"/>
      <c r="G5" s="19"/>
      <c r="H5" s="19"/>
      <c r="I5" s="19"/>
      <c r="J5" s="19"/>
      <c r="K5" s="20"/>
      <c r="L5" s="45" t="s">
        <v>36</v>
      </c>
      <c r="M5" s="46">
        <f>O5-N5</f>
        <v>13679</v>
      </c>
      <c r="N5" s="52">
        <f>YEAR(D8)*360+MONTH(D8)*30-30+DAY(D8)</f>
        <v>703310</v>
      </c>
      <c r="O5" s="53">
        <f>YEAR(F11)*360+MONTH(F11)*30-30+DAY(F11)</f>
        <v>716989</v>
      </c>
      <c r="P5" s="16"/>
      <c r="Q5" s="16"/>
      <c r="R5" s="16"/>
      <c r="S5" s="16"/>
      <c r="T5" s="16"/>
      <c r="U5" s="24"/>
      <c r="V5" s="24"/>
      <c r="W5" s="24"/>
      <c r="X5" s="24"/>
      <c r="Y5" s="24"/>
      <c r="Z5" s="24"/>
      <c r="AA5" s="24"/>
      <c r="AB5" s="24"/>
      <c r="AC5" s="24"/>
    </row>
    <row r="6" spans="1:29" ht="15">
      <c r="A6" s="17"/>
      <c r="B6" s="18"/>
      <c r="C6" s="17"/>
      <c r="D6" s="19"/>
      <c r="E6" s="19"/>
      <c r="F6" s="19"/>
      <c r="G6" s="19"/>
      <c r="H6" s="19"/>
      <c r="I6" s="19"/>
      <c r="J6" s="19"/>
      <c r="K6" s="20"/>
      <c r="L6" s="45" t="s">
        <v>37</v>
      </c>
      <c r="M6" s="46">
        <f>INT(M5/360)</f>
        <v>37</v>
      </c>
      <c r="N6" s="46">
        <f>M5-M6*360</f>
        <v>359</v>
      </c>
      <c r="O6" s="54">
        <f>IF(N6&gt;180,1,0)</f>
        <v>1</v>
      </c>
      <c r="P6" s="16"/>
      <c r="Q6" s="16"/>
      <c r="R6" s="16"/>
      <c r="S6" s="16"/>
      <c r="T6" s="16"/>
      <c r="U6" s="92" t="s">
        <v>57</v>
      </c>
      <c r="V6" s="24"/>
      <c r="W6" s="24"/>
      <c r="X6" s="24"/>
      <c r="Y6" s="24"/>
      <c r="Z6" s="24"/>
      <c r="AA6" s="24"/>
      <c r="AB6" s="24"/>
      <c r="AC6" s="24"/>
    </row>
    <row r="7" spans="1:29" ht="12.75">
      <c r="A7" s="19" t="s">
        <v>10</v>
      </c>
      <c r="B7" s="18"/>
      <c r="C7" s="19"/>
      <c r="D7" s="19"/>
      <c r="E7" s="19"/>
      <c r="F7" s="19"/>
      <c r="G7" s="19"/>
      <c r="H7" s="19"/>
      <c r="I7" s="19"/>
      <c r="J7" s="19"/>
      <c r="K7" s="20"/>
      <c r="L7" s="45" t="s">
        <v>28</v>
      </c>
      <c r="M7" s="46">
        <f>INT(N6/30)</f>
        <v>11</v>
      </c>
      <c r="N7" s="46"/>
      <c r="O7" s="54"/>
      <c r="P7" s="16"/>
      <c r="Q7" s="16"/>
      <c r="R7" s="16"/>
      <c r="S7" s="16"/>
      <c r="T7" s="16"/>
      <c r="U7" s="24" t="s">
        <v>58</v>
      </c>
      <c r="V7" s="24"/>
      <c r="W7" s="24"/>
      <c r="X7" s="24"/>
      <c r="Y7" s="24"/>
      <c r="Z7" s="24"/>
      <c r="AA7" s="24"/>
      <c r="AB7" s="24"/>
      <c r="AC7" s="24"/>
    </row>
    <row r="8" spans="1:29" ht="12.75">
      <c r="A8" s="21" t="s">
        <v>65</v>
      </c>
      <c r="B8" s="18"/>
      <c r="C8" s="19" t="s">
        <v>15</v>
      </c>
      <c r="D8" s="36">
        <v>19591</v>
      </c>
      <c r="E8" s="19"/>
      <c r="F8" s="19"/>
      <c r="G8" s="19"/>
      <c r="H8" s="19"/>
      <c r="I8" s="19"/>
      <c r="J8" s="19"/>
      <c r="K8" s="20"/>
      <c r="L8" s="45" t="s">
        <v>29</v>
      </c>
      <c r="M8" s="46">
        <f>N6-M7*30</f>
        <v>29</v>
      </c>
      <c r="N8" s="46"/>
      <c r="O8" s="54"/>
      <c r="P8" s="16"/>
      <c r="Q8" s="16"/>
      <c r="R8" s="16"/>
      <c r="S8" s="16"/>
      <c r="T8" s="16"/>
      <c r="U8" s="24"/>
      <c r="V8" s="24"/>
      <c r="W8" s="24"/>
      <c r="X8" s="24"/>
      <c r="Y8" s="24"/>
      <c r="Z8" s="24"/>
      <c r="AA8" s="24"/>
      <c r="AB8" s="24"/>
      <c r="AC8" s="24"/>
    </row>
    <row r="9" spans="1:29" ht="15.75">
      <c r="A9" s="19"/>
      <c r="B9" s="18"/>
      <c r="C9" s="22"/>
      <c r="D9" s="19"/>
      <c r="E9" s="19"/>
      <c r="F9" s="19"/>
      <c r="G9" s="19"/>
      <c r="H9" s="19"/>
      <c r="I9" s="19"/>
      <c r="J9" s="19"/>
      <c r="K9" s="20"/>
      <c r="L9" s="48" t="s">
        <v>38</v>
      </c>
      <c r="M9" s="49">
        <f>M6+O6</f>
        <v>38</v>
      </c>
      <c r="N9" s="49"/>
      <c r="O9" s="55"/>
      <c r="P9" s="16"/>
      <c r="Q9" s="16"/>
      <c r="R9" s="16"/>
      <c r="S9" s="16"/>
      <c r="T9" s="16"/>
      <c r="U9" s="90" t="str">
        <f>A8</f>
        <v>BIANCHI BIANCA</v>
      </c>
      <c r="V9" s="90"/>
      <c r="W9" s="24"/>
      <c r="X9" s="24"/>
      <c r="Y9" s="24"/>
      <c r="Z9" s="24"/>
      <c r="AA9" s="24"/>
      <c r="AB9" s="24"/>
      <c r="AC9" s="24"/>
    </row>
    <row r="10" spans="1:29" ht="12.75">
      <c r="A10" s="19" t="s">
        <v>12</v>
      </c>
      <c r="B10" s="18"/>
      <c r="C10" s="22"/>
      <c r="D10" s="19"/>
      <c r="E10" s="19"/>
      <c r="F10" s="19"/>
      <c r="G10" s="19"/>
      <c r="H10" s="19"/>
      <c r="I10" s="19"/>
      <c r="J10" s="19"/>
      <c r="K10" s="20"/>
      <c r="L10" s="20"/>
      <c r="M10" s="20"/>
      <c r="N10" s="20"/>
      <c r="O10" s="20"/>
      <c r="P10" s="16"/>
      <c r="Q10" s="16"/>
      <c r="R10" s="16"/>
      <c r="S10" s="16"/>
      <c r="T10" s="16"/>
      <c r="U10" s="85" t="str">
        <f>A11</f>
        <v>Docente scuola elementare</v>
      </c>
      <c r="V10" s="85"/>
      <c r="W10" s="24"/>
      <c r="X10" s="24"/>
      <c r="Y10" s="24"/>
      <c r="Z10" s="24"/>
      <c r="AA10" s="24"/>
      <c r="AB10" s="24"/>
      <c r="AC10" s="24"/>
    </row>
    <row r="11" spans="1:29" ht="12.75">
      <c r="A11" s="21" t="s">
        <v>66</v>
      </c>
      <c r="B11" s="18"/>
      <c r="C11" s="22" t="s">
        <v>16</v>
      </c>
      <c r="D11" s="19"/>
      <c r="E11" s="19"/>
      <c r="F11" s="36">
        <v>33469</v>
      </c>
      <c r="G11" s="19"/>
      <c r="H11" s="19"/>
      <c r="I11" s="19"/>
      <c r="J11" s="19"/>
      <c r="K11" s="20"/>
      <c r="L11" s="20"/>
      <c r="M11" s="20"/>
      <c r="N11" s="20"/>
      <c r="O11" s="20"/>
      <c r="P11" s="16"/>
      <c r="Q11" s="16"/>
      <c r="R11" s="16"/>
      <c r="S11" s="16"/>
      <c r="T11" s="16"/>
      <c r="U11" s="24"/>
      <c r="V11" s="24"/>
      <c r="W11" s="24"/>
      <c r="X11" s="24"/>
      <c r="Y11" s="24"/>
      <c r="Z11" s="24"/>
      <c r="AA11" s="24"/>
      <c r="AB11" s="24"/>
      <c r="AC11" s="24"/>
    </row>
    <row r="12" spans="1:29" ht="12.75">
      <c r="A12" s="18"/>
      <c r="B12" s="18"/>
      <c r="C12" s="22"/>
      <c r="D12" s="19"/>
      <c r="E12" s="19"/>
      <c r="F12" s="35" t="str">
        <f>IF(N15=1,"La data inserita non è corretta"," ")</f>
        <v> </v>
      </c>
      <c r="G12" s="19"/>
      <c r="H12" s="19"/>
      <c r="I12" s="19"/>
      <c r="J12" s="19"/>
      <c r="K12" s="20"/>
      <c r="L12" s="42" t="s">
        <v>83</v>
      </c>
      <c r="M12" s="43"/>
      <c r="N12" s="43"/>
      <c r="O12" s="51"/>
      <c r="P12" s="16"/>
      <c r="Q12" s="16"/>
      <c r="R12" s="16"/>
      <c r="S12" s="16"/>
      <c r="T12" s="16"/>
      <c r="U12" s="24" t="s">
        <v>15</v>
      </c>
      <c r="V12" s="24"/>
      <c r="W12" s="80">
        <f>D8</f>
        <v>19591</v>
      </c>
      <c r="X12" s="24"/>
      <c r="Y12" s="24"/>
      <c r="Z12" s="24"/>
      <c r="AA12" s="24"/>
      <c r="AB12" s="24"/>
      <c r="AC12" s="24"/>
    </row>
    <row r="13" spans="1:29" ht="12.75">
      <c r="A13" s="18"/>
      <c r="B13" s="18"/>
      <c r="C13" s="22"/>
      <c r="D13" s="19"/>
      <c r="E13" s="19"/>
      <c r="F13" s="34">
        <v>35622</v>
      </c>
      <c r="G13" s="19"/>
      <c r="H13" s="19"/>
      <c r="I13" s="19"/>
      <c r="J13" s="19"/>
      <c r="K13" s="20"/>
      <c r="L13" s="45" t="s">
        <v>84</v>
      </c>
      <c r="M13" s="137">
        <v>30228</v>
      </c>
      <c r="N13" s="138" t="s">
        <v>85</v>
      </c>
      <c r="O13" s="139">
        <v>35622</v>
      </c>
      <c r="P13" s="16"/>
      <c r="Q13" s="16"/>
      <c r="R13" s="16"/>
      <c r="S13" s="16"/>
      <c r="T13" s="16"/>
      <c r="U13" s="24" t="s">
        <v>16</v>
      </c>
      <c r="V13" s="24"/>
      <c r="W13" s="80">
        <f>F11</f>
        <v>33469</v>
      </c>
      <c r="X13" s="24"/>
      <c r="Y13" s="24"/>
      <c r="Z13" s="24"/>
      <c r="AA13" s="24"/>
      <c r="AB13" s="24"/>
      <c r="AC13" s="24"/>
    </row>
    <row r="14" spans="1:29" ht="12.75">
      <c r="A14" s="25" t="s">
        <v>39</v>
      </c>
      <c r="B14" s="18"/>
      <c r="C14" s="39">
        <f>M9</f>
        <v>38</v>
      </c>
      <c r="D14" s="19"/>
      <c r="E14" s="19"/>
      <c r="F14" s="19"/>
      <c r="G14" s="19"/>
      <c r="H14" s="19"/>
      <c r="I14" s="19"/>
      <c r="J14" s="19"/>
      <c r="K14" s="20"/>
      <c r="L14" s="45"/>
      <c r="M14" s="52">
        <v>30228</v>
      </c>
      <c r="N14" s="52">
        <f>F11</f>
        <v>33469</v>
      </c>
      <c r="O14" s="53">
        <v>35622</v>
      </c>
      <c r="P14" s="16"/>
      <c r="Q14" s="16"/>
      <c r="R14" s="16"/>
      <c r="S14" s="16"/>
      <c r="T14" s="16"/>
      <c r="U14" s="24"/>
      <c r="V14" s="24"/>
      <c r="W14" s="24"/>
      <c r="X14" s="24"/>
      <c r="Y14" s="24"/>
      <c r="Z14" s="24"/>
      <c r="AA14" s="24"/>
      <c r="AB14" s="24"/>
      <c r="AC14" s="24"/>
    </row>
    <row r="15" spans="1:29" ht="12.75">
      <c r="A15" s="18"/>
      <c r="B15" s="18"/>
      <c r="C15" s="22"/>
      <c r="D15" s="19"/>
      <c r="E15" s="19"/>
      <c r="F15" s="19"/>
      <c r="G15" s="19"/>
      <c r="H15" s="19"/>
      <c r="I15" s="19"/>
      <c r="J15" s="19"/>
      <c r="K15" s="20"/>
      <c r="L15" s="48"/>
      <c r="M15" s="141">
        <f>IF(N14&lt;M14,1,0)</f>
        <v>0</v>
      </c>
      <c r="N15" s="143">
        <f>M15+O15</f>
        <v>0</v>
      </c>
      <c r="O15" s="142">
        <f>IF(N14&gt;O14,1,0)</f>
        <v>0</v>
      </c>
      <c r="P15" s="16"/>
      <c r="Q15" s="16"/>
      <c r="R15" s="16"/>
      <c r="S15" s="16"/>
      <c r="T15" s="16"/>
      <c r="U15" s="24" t="s">
        <v>59</v>
      </c>
      <c r="V15" s="93">
        <f>C22</f>
        <v>0</v>
      </c>
      <c r="W15" s="24"/>
      <c r="X15" s="24"/>
      <c r="Y15" s="24"/>
      <c r="Z15" s="24"/>
      <c r="AA15" s="24"/>
      <c r="AB15" s="24"/>
      <c r="AC15" s="24"/>
    </row>
    <row r="16" spans="1:29" ht="12.75">
      <c r="A16" s="25" t="s">
        <v>45</v>
      </c>
      <c r="B16" s="18"/>
      <c r="C16" s="62">
        <f>'RisM82-97'!O1</f>
        <v>11.439</v>
      </c>
      <c r="D16" s="19"/>
      <c r="E16" s="19"/>
      <c r="F16" s="19"/>
      <c r="G16" s="19"/>
      <c r="H16" s="19"/>
      <c r="I16" s="19"/>
      <c r="J16" s="19"/>
      <c r="K16" s="20"/>
      <c r="L16" s="20"/>
      <c r="M16" s="20"/>
      <c r="N16" s="20"/>
      <c r="O16" s="20"/>
      <c r="P16" s="16"/>
      <c r="Q16" s="16"/>
      <c r="R16" s="16"/>
      <c r="S16" s="16"/>
      <c r="T16" s="16"/>
      <c r="U16" s="24" t="s">
        <v>60</v>
      </c>
      <c r="V16" s="93">
        <f>E22</f>
        <v>6</v>
      </c>
      <c r="W16" s="24"/>
      <c r="X16" s="24"/>
      <c r="Y16" s="24"/>
      <c r="Z16" s="24"/>
      <c r="AA16" s="24"/>
      <c r="AB16" s="24"/>
      <c r="AC16" s="24"/>
    </row>
    <row r="17" spans="1:29" ht="12.75">
      <c r="A17" s="18"/>
      <c r="B17" s="18"/>
      <c r="C17" s="22"/>
      <c r="D17" s="19"/>
      <c r="E17" s="19"/>
      <c r="F17" s="19"/>
      <c r="G17" s="19"/>
      <c r="H17" s="19"/>
      <c r="I17" s="19"/>
      <c r="J17" s="19"/>
      <c r="K17" s="20"/>
      <c r="L17" s="42" t="s">
        <v>16</v>
      </c>
      <c r="M17" s="149">
        <f>F11</f>
        <v>33469</v>
      </c>
      <c r="N17" s="150">
        <f>F11</f>
        <v>33469</v>
      </c>
      <c r="O17" s="151">
        <f>IF(N17&gt;N18,1,0)</f>
        <v>0</v>
      </c>
      <c r="P17" s="16"/>
      <c r="Q17" s="16"/>
      <c r="R17" s="16"/>
      <c r="S17" s="16"/>
      <c r="T17" s="16"/>
      <c r="U17" s="24" t="s">
        <v>61</v>
      </c>
      <c r="V17" s="93">
        <f>G22</f>
        <v>5</v>
      </c>
      <c r="W17" s="24"/>
      <c r="X17" s="24"/>
      <c r="Y17" s="24"/>
      <c r="Z17" s="24"/>
      <c r="AA17" s="24"/>
      <c r="AB17" s="24"/>
      <c r="AC17" s="24"/>
    </row>
    <row r="18" spans="1:29" ht="12.75">
      <c r="A18" s="18"/>
      <c r="B18" s="18"/>
      <c r="C18" s="22"/>
      <c r="D18" s="19"/>
      <c r="E18" s="19"/>
      <c r="F18" s="19"/>
      <c r="G18" s="19"/>
      <c r="H18" s="19"/>
      <c r="I18" s="19"/>
      <c r="J18" s="19"/>
      <c r="K18" s="20"/>
      <c r="L18" s="48" t="s">
        <v>91</v>
      </c>
      <c r="M18" s="140">
        <v>34700</v>
      </c>
      <c r="N18" s="141">
        <v>34700</v>
      </c>
      <c r="O18" s="55"/>
      <c r="P18" s="16"/>
      <c r="Q18" s="16"/>
      <c r="R18" s="16"/>
      <c r="S18" s="16"/>
      <c r="T18" s="16"/>
      <c r="U18" s="24"/>
      <c r="V18" s="24"/>
      <c r="W18" s="24"/>
      <c r="X18" s="24"/>
      <c r="Y18" s="24"/>
      <c r="Z18" s="24"/>
      <c r="AA18" s="24"/>
      <c r="AB18" s="24"/>
      <c r="AC18" s="24"/>
    </row>
    <row r="19" spans="1:29" ht="12.75">
      <c r="A19" s="18"/>
      <c r="B19" s="18"/>
      <c r="C19" s="37" t="s">
        <v>27</v>
      </c>
      <c r="D19" s="18"/>
      <c r="E19" s="18" t="s">
        <v>28</v>
      </c>
      <c r="F19" s="18"/>
      <c r="G19" s="18" t="s">
        <v>29</v>
      </c>
      <c r="H19" s="19"/>
      <c r="I19" s="19"/>
      <c r="J19" s="19"/>
      <c r="K19" s="20"/>
      <c r="L19" s="20"/>
      <c r="M19" s="20"/>
      <c r="N19" s="20"/>
      <c r="O19" s="20"/>
      <c r="P19" s="16"/>
      <c r="Q19" s="16"/>
      <c r="R19" s="16"/>
      <c r="S19" s="16"/>
      <c r="T19" s="16"/>
      <c r="U19" s="24"/>
      <c r="V19" s="24"/>
      <c r="W19" s="24"/>
      <c r="X19" s="24"/>
      <c r="Y19" s="24"/>
      <c r="Z19" s="24"/>
      <c r="AA19" s="24"/>
      <c r="AB19" s="24"/>
      <c r="AC19" s="24"/>
    </row>
    <row r="20" spans="1:29" ht="12.75">
      <c r="A20" s="25" t="s">
        <v>86</v>
      </c>
      <c r="B20" s="18"/>
      <c r="C20" s="40">
        <v>18</v>
      </c>
      <c r="D20" s="41"/>
      <c r="E20" s="40">
        <v>10</v>
      </c>
      <c r="F20" s="41"/>
      <c r="G20" s="40">
        <v>2</v>
      </c>
      <c r="H20" s="19"/>
      <c r="I20" s="28" t="s">
        <v>9</v>
      </c>
      <c r="J20" s="91"/>
      <c r="K20" s="20"/>
      <c r="L20" s="20"/>
      <c r="M20" s="20"/>
      <c r="N20" s="20"/>
      <c r="O20" s="20"/>
      <c r="P20" s="16"/>
      <c r="Q20" s="16"/>
      <c r="R20" s="16"/>
      <c r="S20" s="16"/>
      <c r="T20" s="16"/>
      <c r="U20" s="24"/>
      <c r="V20" s="24"/>
      <c r="W20" s="24"/>
      <c r="X20" s="24"/>
      <c r="Y20" s="24"/>
      <c r="Z20" s="24"/>
      <c r="AA20" s="24"/>
      <c r="AB20" s="24"/>
      <c r="AC20" s="24"/>
    </row>
    <row r="21" spans="1:29" ht="12.75">
      <c r="A21" s="18"/>
      <c r="B21" s="18"/>
      <c r="C21" s="22"/>
      <c r="D21" s="19"/>
      <c r="E21" s="19"/>
      <c r="F21" s="19"/>
      <c r="G21" s="19"/>
      <c r="H21" s="19"/>
      <c r="I21" s="19"/>
      <c r="J21" s="19"/>
      <c r="K21" s="20"/>
      <c r="L21" s="20"/>
      <c r="M21" s="20"/>
      <c r="N21" s="20"/>
      <c r="O21" s="20"/>
      <c r="P21" s="16"/>
      <c r="Q21" s="16"/>
      <c r="R21" s="16"/>
      <c r="S21" s="16"/>
      <c r="T21" s="16"/>
      <c r="U21" s="83" t="str">
        <f aca="true" t="shared" si="0" ref="U21:U28">A26</f>
        <v>Retribuzione alla data della domanda:</v>
      </c>
      <c r="V21" s="83"/>
      <c r="W21" s="24"/>
      <c r="X21" s="24"/>
      <c r="Y21" s="24"/>
      <c r="Z21" s="24"/>
      <c r="AA21" s="24"/>
      <c r="AB21" s="24"/>
      <c r="AC21" s="24"/>
    </row>
    <row r="22" spans="1:29" ht="12.75">
      <c r="A22" s="25" t="s">
        <v>40</v>
      </c>
      <c r="B22" s="18"/>
      <c r="C22" s="40">
        <v>0</v>
      </c>
      <c r="D22" s="41" t="s">
        <v>11</v>
      </c>
      <c r="E22" s="40">
        <v>6</v>
      </c>
      <c r="F22" s="41"/>
      <c r="G22" s="40">
        <v>5</v>
      </c>
      <c r="H22" s="19"/>
      <c r="I22" s="19"/>
      <c r="J22" s="91"/>
      <c r="K22" s="20"/>
      <c r="L22" s="144" t="s">
        <v>49</v>
      </c>
      <c r="M22" s="152">
        <f>C20+O22</f>
        <v>19</v>
      </c>
      <c r="N22" s="145">
        <f>E20*30+G20</f>
        <v>302</v>
      </c>
      <c r="O22" s="146">
        <f>IF(N22&gt;180,1,0)</f>
        <v>1</v>
      </c>
      <c r="P22" s="16"/>
      <c r="Q22" s="16"/>
      <c r="R22" s="16"/>
      <c r="S22" s="16"/>
      <c r="T22" s="16"/>
      <c r="U22" s="24" t="str">
        <f t="shared" si="0"/>
        <v>Retribuzione mensile maggiorabile del 18%</v>
      </c>
      <c r="V22" s="24"/>
      <c r="W22" s="81">
        <f aca="true" t="shared" si="1" ref="W22:W28">C27</f>
        <v>100</v>
      </c>
      <c r="X22" s="81">
        <f>W22</f>
        <v>100</v>
      </c>
      <c r="Y22" s="24"/>
      <c r="Z22" s="24"/>
      <c r="AA22" s="24"/>
      <c r="AB22" s="24"/>
      <c r="AC22" s="24"/>
    </row>
    <row r="23" spans="1:29" ht="12.75">
      <c r="A23" s="18"/>
      <c r="B23" s="18"/>
      <c r="C23" s="22"/>
      <c r="D23" s="19"/>
      <c r="E23" s="19"/>
      <c r="F23" s="19"/>
      <c r="G23" s="19"/>
      <c r="H23" s="19"/>
      <c r="I23" s="19"/>
      <c r="J23" s="19"/>
      <c r="K23" s="20"/>
      <c r="L23" s="20"/>
      <c r="M23" s="20"/>
      <c r="N23" s="20"/>
      <c r="O23" s="20"/>
      <c r="P23" s="16"/>
      <c r="Q23" s="16"/>
      <c r="R23" s="16"/>
      <c r="S23" s="16"/>
      <c r="T23" s="16"/>
      <c r="U23" s="24" t="str">
        <f t="shared" si="0"/>
        <v>Maggiorazione del 18%</v>
      </c>
      <c r="V23" s="24"/>
      <c r="W23" s="81">
        <f t="shared" si="1"/>
        <v>18</v>
      </c>
      <c r="X23" s="24">
        <v>0</v>
      </c>
      <c r="Y23" s="24"/>
      <c r="Z23" s="24"/>
      <c r="AA23" s="24"/>
      <c r="AB23" s="24"/>
      <c r="AC23" s="24"/>
    </row>
    <row r="24" spans="1:29" ht="12.75">
      <c r="A24" s="18"/>
      <c r="B24" s="18"/>
      <c r="C24" s="22"/>
      <c r="D24" s="19"/>
      <c r="E24" s="19"/>
      <c r="F24" s="19"/>
      <c r="G24" s="19"/>
      <c r="H24" s="19"/>
      <c r="I24" s="19"/>
      <c r="J24" s="19"/>
      <c r="K24" s="20"/>
      <c r="L24" s="20"/>
      <c r="M24" s="20"/>
      <c r="N24" s="20"/>
      <c r="O24" s="20"/>
      <c r="P24" s="16"/>
      <c r="Q24" s="16"/>
      <c r="R24" s="16"/>
      <c r="S24" s="16"/>
      <c r="T24" s="16"/>
      <c r="U24" s="24" t="str">
        <f t="shared" si="0"/>
        <v>Indennità integrativa speciale            (vedi nota)</v>
      </c>
      <c r="V24" s="24"/>
      <c r="W24" s="81">
        <f t="shared" si="1"/>
        <v>50</v>
      </c>
      <c r="X24" s="24">
        <v>0</v>
      </c>
      <c r="Y24" s="24"/>
      <c r="Z24" s="24"/>
      <c r="AA24" s="24"/>
      <c r="AB24" s="24"/>
      <c r="AC24" s="24"/>
    </row>
    <row r="25" spans="1:29" ht="12.75">
      <c r="A25" s="18"/>
      <c r="B25" s="18"/>
      <c r="C25" s="22"/>
      <c r="D25" s="19"/>
      <c r="E25" s="19"/>
      <c r="F25" s="19"/>
      <c r="G25" s="19"/>
      <c r="H25" s="19"/>
      <c r="I25" s="19"/>
      <c r="J25" s="19"/>
      <c r="K25" s="20"/>
      <c r="L25" s="42" t="s">
        <v>50</v>
      </c>
      <c r="M25" s="43"/>
      <c r="N25" s="156">
        <f>2*M27+2/12*N27</f>
        <v>1</v>
      </c>
      <c r="O25" s="20"/>
      <c r="P25" s="16"/>
      <c r="Q25" s="16"/>
      <c r="R25" s="16"/>
      <c r="S25" s="16"/>
      <c r="T25" s="16"/>
      <c r="U25" s="83" t="str">
        <f t="shared" si="0"/>
        <v>Totale</v>
      </c>
      <c r="V25" s="83"/>
      <c r="W25" s="84">
        <f t="shared" si="1"/>
        <v>168</v>
      </c>
      <c r="X25" s="84">
        <f>SUM(X22:X24)</f>
        <v>100</v>
      </c>
      <c r="Y25" s="24"/>
      <c r="Z25" s="24"/>
      <c r="AA25" s="24"/>
      <c r="AB25" s="24"/>
      <c r="AC25" s="24"/>
    </row>
    <row r="26" spans="1:29" ht="12.75">
      <c r="A26" s="25" t="s">
        <v>18</v>
      </c>
      <c r="B26" s="18"/>
      <c r="C26" s="147" t="s">
        <v>126</v>
      </c>
      <c r="D26" s="19"/>
      <c r="E26" s="19"/>
      <c r="F26" s="19"/>
      <c r="G26" s="19"/>
      <c r="H26" s="19"/>
      <c r="I26" s="19"/>
      <c r="J26" s="19"/>
      <c r="K26" s="20"/>
      <c r="L26" s="45" t="s">
        <v>92</v>
      </c>
      <c r="M26" s="46">
        <f>C22*360+E22*30+G22</f>
        <v>185</v>
      </c>
      <c r="N26" s="54">
        <f>ROUND(M26/30,0)</f>
        <v>6</v>
      </c>
      <c r="O26" s="20"/>
      <c r="P26" s="16"/>
      <c r="Q26" s="16"/>
      <c r="R26" s="16"/>
      <c r="S26" s="16"/>
      <c r="T26" s="16"/>
      <c r="U26" s="24" t="str">
        <f t="shared" si="0"/>
        <v>Annuale </v>
      </c>
      <c r="V26" s="24"/>
      <c r="W26" s="81">
        <f t="shared" si="1"/>
        <v>2016</v>
      </c>
      <c r="X26" s="81">
        <f>X25*12</f>
        <v>1200</v>
      </c>
      <c r="Y26" s="24"/>
      <c r="Z26" s="24"/>
      <c r="AA26" s="24"/>
      <c r="AB26" s="24"/>
      <c r="AC26" s="24"/>
    </row>
    <row r="27" spans="1:29" ht="12.75">
      <c r="A27" s="25" t="s">
        <v>63</v>
      </c>
      <c r="B27" s="18"/>
      <c r="C27" s="63">
        <v>100</v>
      </c>
      <c r="D27" s="19"/>
      <c r="E27" s="28" t="s">
        <v>9</v>
      </c>
      <c r="F27" s="19"/>
      <c r="G27" s="19"/>
      <c r="H27" s="19"/>
      <c r="I27" s="19"/>
      <c r="J27" s="19"/>
      <c r="K27" s="20"/>
      <c r="L27" s="48" t="s">
        <v>93</v>
      </c>
      <c r="M27" s="49">
        <f>INT(N26/12)</f>
        <v>0</v>
      </c>
      <c r="N27" s="55">
        <f>N26-M27*12</f>
        <v>6</v>
      </c>
      <c r="O27" s="20"/>
      <c r="P27" s="16"/>
      <c r="Q27" s="16"/>
      <c r="R27" s="16"/>
      <c r="S27" s="16"/>
      <c r="T27" s="16"/>
      <c r="U27" s="24" t="str">
        <f t="shared" si="0"/>
        <v>Tredicesima</v>
      </c>
      <c r="V27" s="24"/>
      <c r="W27" s="81">
        <f t="shared" si="1"/>
        <v>150</v>
      </c>
      <c r="X27" s="81">
        <f>X22</f>
        <v>100</v>
      </c>
      <c r="Y27" s="24"/>
      <c r="Z27" s="24"/>
      <c r="AA27" s="24"/>
      <c r="AB27" s="24"/>
      <c r="AC27" s="24"/>
    </row>
    <row r="28" spans="1:29" ht="12.75">
      <c r="A28" s="25" t="s">
        <v>19</v>
      </c>
      <c r="B28" s="18"/>
      <c r="C28" s="64">
        <f>C27*0.18</f>
        <v>18</v>
      </c>
      <c r="D28" s="19"/>
      <c r="E28" s="19"/>
      <c r="F28" s="19"/>
      <c r="G28" s="19"/>
      <c r="H28" s="19"/>
      <c r="I28" s="19"/>
      <c r="J28" s="19"/>
      <c r="K28" s="20"/>
      <c r="L28" s="20"/>
      <c r="M28" s="20"/>
      <c r="N28" s="20"/>
      <c r="O28" s="20"/>
      <c r="P28" s="16"/>
      <c r="Q28" s="16"/>
      <c r="R28" s="16"/>
      <c r="S28" s="16"/>
      <c r="T28" s="16"/>
      <c r="U28" s="85" t="str">
        <f t="shared" si="0"/>
        <v>Retribuzione annua utile per il calcolo del riscatto</v>
      </c>
      <c r="V28" s="85"/>
      <c r="W28" s="86">
        <f t="shared" si="1"/>
        <v>2166</v>
      </c>
      <c r="X28" s="86">
        <f>X26+X27</f>
        <v>1300</v>
      </c>
      <c r="Y28" s="24"/>
      <c r="Z28" s="24"/>
      <c r="AA28" s="24"/>
      <c r="AB28" s="24"/>
      <c r="AC28" s="24"/>
    </row>
    <row r="29" spans="1:29" ht="12.75">
      <c r="A29" s="25" t="s">
        <v>139</v>
      </c>
      <c r="B29" s="18"/>
      <c r="C29" s="185">
        <v>50</v>
      </c>
      <c r="D29" s="19"/>
      <c r="E29" s="19"/>
      <c r="F29" s="19"/>
      <c r="G29" s="19"/>
      <c r="H29" s="19"/>
      <c r="I29" s="19"/>
      <c r="J29" s="19"/>
      <c r="K29" s="20"/>
      <c r="L29" s="20"/>
      <c r="M29" s="20"/>
      <c r="N29" s="20"/>
      <c r="O29" s="20"/>
      <c r="P29" s="16"/>
      <c r="Q29" s="16"/>
      <c r="R29" s="16"/>
      <c r="S29" s="16"/>
      <c r="T29" s="16"/>
      <c r="U29" s="24"/>
      <c r="V29" s="24"/>
      <c r="W29" s="24"/>
      <c r="X29" s="24"/>
      <c r="Y29" s="24"/>
      <c r="Z29" s="24"/>
      <c r="AA29" s="24"/>
      <c r="AB29" s="24"/>
      <c r="AC29" s="24"/>
    </row>
    <row r="30" spans="1:29" ht="12.75">
      <c r="A30" s="29" t="s">
        <v>32</v>
      </c>
      <c r="B30" s="27"/>
      <c r="C30" s="65">
        <f>SUM(C27:C29)</f>
        <v>168</v>
      </c>
      <c r="D30" s="19"/>
      <c r="E30" s="19"/>
      <c r="F30" s="19"/>
      <c r="G30" s="19"/>
      <c r="H30" s="19"/>
      <c r="I30" s="19"/>
      <c r="J30" s="19"/>
      <c r="K30" s="20"/>
      <c r="L30" s="20"/>
      <c r="M30" s="20"/>
      <c r="N30" s="20"/>
      <c r="O30" s="20"/>
      <c r="P30" s="16"/>
      <c r="Q30" s="16"/>
      <c r="R30" s="16"/>
      <c r="S30" s="16"/>
      <c r="T30" s="16"/>
      <c r="U30" s="24"/>
      <c r="V30" s="24"/>
      <c r="W30" s="24"/>
      <c r="X30" s="24"/>
      <c r="Y30" s="24"/>
      <c r="Z30" s="24"/>
      <c r="AA30" s="24"/>
      <c r="AB30" s="24"/>
      <c r="AC30" s="24"/>
    </row>
    <row r="31" spans="1:29" ht="12.75">
      <c r="A31" s="25" t="s">
        <v>31</v>
      </c>
      <c r="B31" s="18"/>
      <c r="C31" s="64">
        <f>C30*12</f>
        <v>2016</v>
      </c>
      <c r="D31" s="19"/>
      <c r="E31" s="19"/>
      <c r="F31" s="19"/>
      <c r="G31" s="19"/>
      <c r="H31" s="19"/>
      <c r="I31" s="19"/>
      <c r="J31" s="19"/>
      <c r="K31" s="20"/>
      <c r="L31" s="144" t="s">
        <v>140</v>
      </c>
      <c r="M31" s="145"/>
      <c r="N31" s="146"/>
      <c r="O31" s="20"/>
      <c r="P31" s="16"/>
      <c r="Q31" s="16"/>
      <c r="R31" s="16"/>
      <c r="S31" s="16"/>
      <c r="T31" s="16"/>
      <c r="U31" s="24" t="s">
        <v>127</v>
      </c>
      <c r="V31" s="24"/>
      <c r="W31" s="24"/>
      <c r="X31" s="24"/>
      <c r="Y31" s="24"/>
      <c r="Z31" s="24"/>
      <c r="AA31" s="24"/>
      <c r="AB31" s="24"/>
      <c r="AC31" s="24"/>
    </row>
    <row r="32" spans="1:29" ht="12.75">
      <c r="A32" s="25" t="s">
        <v>21</v>
      </c>
      <c r="B32" s="18"/>
      <c r="C32" s="64">
        <f>C30-C28</f>
        <v>150</v>
      </c>
      <c r="D32" s="19"/>
      <c r="E32" s="19"/>
      <c r="F32" s="19"/>
      <c r="G32" s="19"/>
      <c r="H32" s="19"/>
      <c r="I32" s="19"/>
      <c r="J32" s="19"/>
      <c r="K32" s="20"/>
      <c r="L32" s="190" t="s">
        <v>141</v>
      </c>
      <c r="M32" s="190">
        <v>6207.12</v>
      </c>
      <c r="N32" s="190">
        <v>517.26</v>
      </c>
      <c r="O32" s="20"/>
      <c r="P32" s="16"/>
      <c r="Q32" s="16"/>
      <c r="R32" s="16"/>
      <c r="S32" s="16"/>
      <c r="T32" s="16"/>
      <c r="U32" s="24" t="s">
        <v>128</v>
      </c>
      <c r="V32" s="24"/>
      <c r="W32" s="24"/>
      <c r="X32" s="24"/>
      <c r="Y32" s="24"/>
      <c r="Z32" s="24"/>
      <c r="AA32" s="24"/>
      <c r="AB32" s="24"/>
      <c r="AC32" s="24"/>
    </row>
    <row r="33" spans="1:29" ht="12.75">
      <c r="A33" s="148" t="s">
        <v>33</v>
      </c>
      <c r="B33" s="155"/>
      <c r="C33" s="65">
        <f>C31+C32</f>
        <v>2166</v>
      </c>
      <c r="D33" s="19"/>
      <c r="E33" s="19"/>
      <c r="F33" s="19"/>
      <c r="G33" s="19"/>
      <c r="H33" s="19"/>
      <c r="I33" s="19"/>
      <c r="J33" s="19"/>
      <c r="K33" s="20"/>
      <c r="L33" s="190" t="s">
        <v>142</v>
      </c>
      <c r="M33" s="190">
        <v>6280.08</v>
      </c>
      <c r="N33" s="190">
        <v>523.34</v>
      </c>
      <c r="O33" s="20"/>
      <c r="P33" s="16"/>
      <c r="Q33" s="16"/>
      <c r="R33" s="16"/>
      <c r="S33" s="16"/>
      <c r="T33" s="16"/>
      <c r="U33" s="24"/>
      <c r="V33" s="24"/>
      <c r="W33" s="24"/>
      <c r="X33" s="24"/>
      <c r="Y33" s="24"/>
      <c r="Z33" s="24"/>
      <c r="AA33" s="24"/>
      <c r="AB33" s="24"/>
      <c r="AC33" s="24"/>
    </row>
    <row r="34" spans="1:29" ht="12.75">
      <c r="A34" s="25"/>
      <c r="B34" s="18"/>
      <c r="C34" s="22"/>
      <c r="D34" s="19"/>
      <c r="E34" s="19"/>
      <c r="F34" s="19"/>
      <c r="G34" s="19"/>
      <c r="H34" s="19"/>
      <c r="I34" s="19"/>
      <c r="J34" s="19"/>
      <c r="K34" s="20"/>
      <c r="L34" s="190" t="s">
        <v>143</v>
      </c>
      <c r="M34" s="190">
        <v>6371.71</v>
      </c>
      <c r="N34" s="190">
        <v>530.98</v>
      </c>
      <c r="O34" s="20"/>
      <c r="P34" s="16"/>
      <c r="Q34" s="16"/>
      <c r="R34" s="16"/>
      <c r="S34" s="16"/>
      <c r="T34" s="16"/>
      <c r="U34" s="24" t="s">
        <v>62</v>
      </c>
      <c r="V34" s="24"/>
      <c r="W34" s="24"/>
      <c r="X34" s="24"/>
      <c r="Y34" s="24"/>
      <c r="Z34" s="24"/>
      <c r="AA34" s="24"/>
      <c r="AB34" s="24"/>
      <c r="AC34" s="24"/>
    </row>
    <row r="35" spans="1:29" ht="12.75">
      <c r="A35" s="25"/>
      <c r="B35" s="18"/>
      <c r="C35" s="22"/>
      <c r="D35" s="19"/>
      <c r="E35" s="19"/>
      <c r="F35" s="19"/>
      <c r="G35" s="19"/>
      <c r="H35" s="19"/>
      <c r="I35" s="19"/>
      <c r="J35" s="19"/>
      <c r="K35" s="20"/>
      <c r="L35" s="190" t="s">
        <v>144</v>
      </c>
      <c r="M35" s="190">
        <v>6641.4</v>
      </c>
      <c r="N35" s="190">
        <v>553.45</v>
      </c>
      <c r="O35" s="20"/>
      <c r="P35" s="16"/>
      <c r="Q35" s="16"/>
      <c r="R35" s="16"/>
      <c r="S35" s="16"/>
      <c r="T35" s="16"/>
      <c r="U35" s="24"/>
      <c r="V35" s="24"/>
      <c r="W35" s="24"/>
      <c r="X35" s="24"/>
      <c r="Y35" s="24"/>
      <c r="Z35" s="24"/>
      <c r="AA35" s="24"/>
      <c r="AB35" s="24"/>
      <c r="AC35" s="24"/>
    </row>
    <row r="36" spans="1:29" ht="12.75">
      <c r="A36" s="25" t="s">
        <v>87</v>
      </c>
      <c r="B36" s="18"/>
      <c r="C36" s="22"/>
      <c r="D36" s="19"/>
      <c r="E36" s="19"/>
      <c r="F36" s="19"/>
      <c r="G36" s="19"/>
      <c r="H36" s="19"/>
      <c r="I36" s="19"/>
      <c r="J36" s="19"/>
      <c r="K36" s="20"/>
      <c r="L36" s="190" t="s">
        <v>145</v>
      </c>
      <c r="M36" s="190">
        <v>6384.12</v>
      </c>
      <c r="N36" s="190">
        <v>532.01</v>
      </c>
      <c r="O36" s="20"/>
      <c r="P36" s="16"/>
      <c r="Q36" s="16"/>
      <c r="R36" s="16"/>
      <c r="S36" s="16"/>
      <c r="T36" s="16"/>
      <c r="U36" s="24" t="str">
        <f>A46</f>
        <v>Retribuzione utile</v>
      </c>
      <c r="V36" s="24"/>
      <c r="W36" s="82">
        <f>C46</f>
        <v>1300</v>
      </c>
      <c r="X36" s="24"/>
      <c r="Y36" s="24"/>
      <c r="Z36" s="24"/>
      <c r="AA36" s="24"/>
      <c r="AB36" s="24"/>
      <c r="AC36" s="24"/>
    </row>
    <row r="37" spans="1:29" ht="12.75">
      <c r="A37" s="25" t="s">
        <v>88</v>
      </c>
      <c r="B37" s="18"/>
      <c r="C37" s="64">
        <f>C27*13</f>
        <v>1300</v>
      </c>
      <c r="D37" s="19"/>
      <c r="E37" s="19"/>
      <c r="F37" s="19"/>
      <c r="G37" s="19"/>
      <c r="H37" s="19"/>
      <c r="I37" s="19"/>
      <c r="J37" s="19"/>
      <c r="K37" s="20"/>
      <c r="L37" s="190" t="s">
        <v>146</v>
      </c>
      <c r="M37" s="190">
        <v>6384.12</v>
      </c>
      <c r="N37" s="190">
        <v>532.01</v>
      </c>
      <c r="O37" s="20"/>
      <c r="P37" s="16"/>
      <c r="Q37" s="16"/>
      <c r="R37" s="16"/>
      <c r="S37" s="16"/>
      <c r="T37" s="16"/>
      <c r="U37" s="24" t="str">
        <f>A47</f>
        <v>Aliquota riferita ai periodi da riscattare</v>
      </c>
      <c r="V37" s="24"/>
      <c r="W37" s="94">
        <f>C47</f>
        <v>0.01</v>
      </c>
      <c r="X37" s="24"/>
      <c r="Y37" s="24"/>
      <c r="Z37" s="24"/>
      <c r="AA37" s="24"/>
      <c r="AB37" s="24"/>
      <c r="AC37" s="24"/>
    </row>
    <row r="38" spans="1:29" ht="12.75">
      <c r="A38" s="25" t="s">
        <v>89</v>
      </c>
      <c r="B38" s="18"/>
      <c r="C38" s="64">
        <f>C33</f>
        <v>2166</v>
      </c>
      <c r="D38" s="19"/>
      <c r="E38" s="19"/>
      <c r="F38" s="19"/>
      <c r="G38" s="19"/>
      <c r="H38" s="19"/>
      <c r="I38" s="19"/>
      <c r="J38" s="19"/>
      <c r="K38" s="20"/>
      <c r="L38" s="190" t="s">
        <v>147</v>
      </c>
      <c r="M38" s="190">
        <v>6384.12</v>
      </c>
      <c r="N38" s="190">
        <v>532.01</v>
      </c>
      <c r="O38" s="20"/>
      <c r="P38" s="16"/>
      <c r="Q38" s="16"/>
      <c r="R38" s="16"/>
      <c r="S38" s="16"/>
      <c r="T38" s="16"/>
      <c r="U38" s="24" t="str">
        <f>A48</f>
        <v>Coefficiente di riserva matematica</v>
      </c>
      <c r="V38" s="24"/>
      <c r="W38" s="94">
        <f>C48</f>
        <v>11.439</v>
      </c>
      <c r="X38" s="24"/>
      <c r="Y38" s="24"/>
      <c r="Z38" s="24"/>
      <c r="AA38" s="24"/>
      <c r="AB38" s="24"/>
      <c r="AC38" s="24"/>
    </row>
    <row r="39" spans="1:29" ht="12.75">
      <c r="A39" s="29" t="s">
        <v>90</v>
      </c>
      <c r="B39" s="154"/>
      <c r="C39" s="153">
        <f>IF(O17=1,C38,C37)</f>
        <v>1300</v>
      </c>
      <c r="D39" s="19"/>
      <c r="E39" s="19"/>
      <c r="F39" s="19"/>
      <c r="G39" s="19"/>
      <c r="H39" s="19"/>
      <c r="I39" s="19"/>
      <c r="J39" s="19"/>
      <c r="K39" s="20"/>
      <c r="L39" s="190" t="s">
        <v>148</v>
      </c>
      <c r="M39" s="190">
        <v>6459.6</v>
      </c>
      <c r="N39" s="190">
        <v>538.3</v>
      </c>
      <c r="O39" s="20"/>
      <c r="P39" s="16"/>
      <c r="Q39" s="16"/>
      <c r="R39" s="16"/>
      <c r="S39" s="16"/>
      <c r="T39" s="16"/>
      <c r="U39" s="24"/>
      <c r="V39" s="24"/>
      <c r="W39" s="82"/>
      <c r="X39" s="24"/>
      <c r="Y39" s="24"/>
      <c r="Z39" s="24"/>
      <c r="AA39" s="24"/>
      <c r="AB39" s="24"/>
      <c r="AC39" s="24"/>
    </row>
    <row r="40" spans="1:29" ht="12.75">
      <c r="A40" s="25"/>
      <c r="B40" s="18"/>
      <c r="C40" s="22"/>
      <c r="D40" s="19"/>
      <c r="E40" s="19"/>
      <c r="F40" s="19"/>
      <c r="G40" s="19"/>
      <c r="H40" s="19"/>
      <c r="I40" s="19"/>
      <c r="J40" s="19"/>
      <c r="K40" s="20"/>
      <c r="L40" s="190" t="s">
        <v>149</v>
      </c>
      <c r="M40" s="190">
        <v>6459.6</v>
      </c>
      <c r="N40" s="190">
        <v>538.3</v>
      </c>
      <c r="O40" s="20"/>
      <c r="P40" s="16"/>
      <c r="Q40" s="16"/>
      <c r="R40" s="16"/>
      <c r="S40" s="16"/>
      <c r="T40" s="16"/>
      <c r="U40" s="85" t="str">
        <f>A50</f>
        <v>Onere del riscatto</v>
      </c>
      <c r="V40" s="85"/>
      <c r="W40" s="87">
        <f>C50</f>
        <v>148.707</v>
      </c>
      <c r="X40" s="24"/>
      <c r="Y40" s="24"/>
      <c r="Z40" s="24"/>
      <c r="AA40" s="24"/>
      <c r="AB40" s="24"/>
      <c r="AC40" s="24"/>
    </row>
    <row r="41" spans="1:29" ht="12.75">
      <c r="A41" s="25"/>
      <c r="B41" s="18"/>
      <c r="C41" s="22"/>
      <c r="D41" s="19"/>
      <c r="E41" s="19"/>
      <c r="F41" s="19"/>
      <c r="G41" s="19"/>
      <c r="H41" s="19"/>
      <c r="I41" s="19"/>
      <c r="J41" s="19"/>
      <c r="K41" s="20"/>
      <c r="L41" s="190" t="s">
        <v>150</v>
      </c>
      <c r="M41" s="190">
        <v>6705.24</v>
      </c>
      <c r="N41" s="190">
        <v>558.77</v>
      </c>
      <c r="O41" s="20"/>
      <c r="P41" s="16"/>
      <c r="Q41" s="16"/>
      <c r="R41" s="16"/>
      <c r="S41" s="16"/>
      <c r="T41" s="16"/>
      <c r="U41" s="24"/>
      <c r="V41" s="24"/>
      <c r="W41" s="82"/>
      <c r="X41" s="24"/>
      <c r="Y41" s="24"/>
      <c r="Z41" s="24"/>
      <c r="AA41" s="24"/>
      <c r="AB41" s="24"/>
      <c r="AC41" s="24"/>
    </row>
    <row r="42" spans="1:29" ht="12.75">
      <c r="A42" s="25"/>
      <c r="B42" s="18"/>
      <c r="C42" s="22"/>
      <c r="D42" s="19"/>
      <c r="E42" s="19"/>
      <c r="F42" s="19"/>
      <c r="G42" s="19"/>
      <c r="H42" s="19"/>
      <c r="I42" s="19"/>
      <c r="J42" s="19"/>
      <c r="K42" s="20"/>
      <c r="L42" s="20"/>
      <c r="M42" s="20"/>
      <c r="N42" s="20"/>
      <c r="O42" s="20"/>
      <c r="P42" s="16"/>
      <c r="Q42" s="16"/>
      <c r="R42" s="16"/>
      <c r="S42" s="16"/>
      <c r="T42" s="16"/>
      <c r="U42" s="24" t="str">
        <f>A52</f>
        <v>N. rate</v>
      </c>
      <c r="V42" s="24"/>
      <c r="W42" s="181">
        <f>C52</f>
        <v>6</v>
      </c>
      <c r="X42" s="24"/>
      <c r="Y42" s="24"/>
      <c r="Z42" s="24"/>
      <c r="AA42" s="24"/>
      <c r="AB42" s="24"/>
      <c r="AC42" s="24"/>
    </row>
    <row r="43" spans="1:29" ht="12.75">
      <c r="A43" s="25"/>
      <c r="B43" s="18"/>
      <c r="C43" s="22"/>
      <c r="D43" s="19"/>
      <c r="E43" s="19"/>
      <c r="F43" s="19"/>
      <c r="G43" s="19"/>
      <c r="H43" s="19"/>
      <c r="I43" s="19"/>
      <c r="J43" s="19"/>
      <c r="K43" s="20"/>
      <c r="L43" s="20"/>
      <c r="M43" s="20"/>
      <c r="N43" s="20"/>
      <c r="O43" s="20"/>
      <c r="P43" s="16"/>
      <c r="Q43" s="16"/>
      <c r="R43" s="16"/>
      <c r="S43" s="16"/>
      <c r="T43" s="16"/>
      <c r="U43" s="24"/>
      <c r="V43" s="24"/>
      <c r="W43" s="24"/>
      <c r="X43" s="24"/>
      <c r="Y43" s="24"/>
      <c r="Z43" s="24"/>
      <c r="AA43" s="24"/>
      <c r="AB43" s="24"/>
      <c r="AC43" s="24"/>
    </row>
    <row r="44" spans="1:29" ht="12.75">
      <c r="A44" s="25"/>
      <c r="B44" s="18" t="s">
        <v>48</v>
      </c>
      <c r="C44" s="22"/>
      <c r="D44" s="19"/>
      <c r="E44" s="19"/>
      <c r="F44" s="19"/>
      <c r="G44" s="19"/>
      <c r="H44" s="19"/>
      <c r="I44" s="19"/>
      <c r="J44" s="19"/>
      <c r="K44" s="20"/>
      <c r="L44" s="20"/>
      <c r="M44" s="20"/>
      <c r="N44" s="20"/>
      <c r="O44" s="20"/>
      <c r="P44" s="16"/>
      <c r="Q44" s="16"/>
      <c r="R44" s="16"/>
      <c r="S44" s="16"/>
      <c r="T44" s="16"/>
      <c r="U44" s="24"/>
      <c r="V44" s="24"/>
      <c r="W44" s="24"/>
      <c r="X44" s="24"/>
      <c r="Y44" s="24"/>
      <c r="Z44" s="24"/>
      <c r="AA44" s="24"/>
      <c r="AB44" s="24"/>
      <c r="AC44" s="24"/>
    </row>
    <row r="45" spans="1:29" ht="12.75">
      <c r="A45" s="18"/>
      <c r="B45" s="18"/>
      <c r="C45" s="37" t="s">
        <v>123</v>
      </c>
      <c r="D45" s="19"/>
      <c r="E45" s="18" t="s">
        <v>122</v>
      </c>
      <c r="F45" s="19"/>
      <c r="G45" s="19"/>
      <c r="H45" s="19"/>
      <c r="I45" s="19"/>
      <c r="J45" s="19"/>
      <c r="K45" s="20"/>
      <c r="L45" s="20"/>
      <c r="M45" s="20"/>
      <c r="N45" s="20"/>
      <c r="O45" s="20"/>
      <c r="P45" s="16"/>
      <c r="Q45" s="16"/>
      <c r="R45" s="16"/>
      <c r="S45" s="16"/>
      <c r="T45" s="16"/>
      <c r="U45" s="183" t="s">
        <v>95</v>
      </c>
      <c r="V45" s="88"/>
      <c r="W45" s="182">
        <f>C53</f>
        <v>24.784499999999998</v>
      </c>
      <c r="X45" s="24"/>
      <c r="Y45" s="24"/>
      <c r="Z45" s="24"/>
      <c r="AA45" s="24"/>
      <c r="AB45" s="24"/>
      <c r="AC45" s="24"/>
    </row>
    <row r="46" spans="1:29" ht="14.25">
      <c r="A46" s="66" t="s">
        <v>54</v>
      </c>
      <c r="B46" s="67"/>
      <c r="C46" s="68">
        <f>C39</f>
        <v>1300</v>
      </c>
      <c r="D46" s="19"/>
      <c r="E46" s="159">
        <f>ROUND(C46*1936.27,0)</f>
        <v>2517151</v>
      </c>
      <c r="F46" s="19"/>
      <c r="G46" s="19"/>
      <c r="H46" s="19"/>
      <c r="I46" s="19"/>
      <c r="J46" s="19"/>
      <c r="K46" s="20"/>
      <c r="L46" s="20"/>
      <c r="M46" s="20"/>
      <c r="N46" s="20"/>
      <c r="O46" s="20"/>
      <c r="P46" s="16"/>
      <c r="Q46" s="16"/>
      <c r="R46" s="16"/>
      <c r="S46" s="16"/>
      <c r="T46" s="16"/>
      <c r="U46" s="24"/>
      <c r="V46" s="24"/>
      <c r="W46" s="24"/>
      <c r="X46" s="24"/>
      <c r="Y46" s="24"/>
      <c r="Z46" s="24"/>
      <c r="AA46" s="24"/>
      <c r="AB46" s="24"/>
      <c r="AC46" s="24"/>
    </row>
    <row r="47" spans="1:29" ht="14.25">
      <c r="A47" s="66" t="s">
        <v>55</v>
      </c>
      <c r="B47" s="67"/>
      <c r="C47" s="160">
        <f>N25/100</f>
        <v>0.01</v>
      </c>
      <c r="D47" s="19"/>
      <c r="E47" s="19"/>
      <c r="F47" s="19"/>
      <c r="G47" s="19"/>
      <c r="H47" s="19"/>
      <c r="I47" s="19"/>
      <c r="J47" s="19"/>
      <c r="K47" s="20"/>
      <c r="L47" s="20"/>
      <c r="M47" s="20"/>
      <c r="N47" s="20"/>
      <c r="O47" s="20"/>
      <c r="P47" s="16"/>
      <c r="Q47" s="16"/>
      <c r="R47" s="16"/>
      <c r="S47" s="16"/>
      <c r="T47" s="16"/>
      <c r="U47" s="24"/>
      <c r="V47" s="24"/>
      <c r="W47" s="24"/>
      <c r="X47" s="24"/>
      <c r="Y47" s="24"/>
      <c r="Z47" s="24"/>
      <c r="AA47" s="24"/>
      <c r="AB47" s="24"/>
      <c r="AC47" s="24"/>
    </row>
    <row r="48" spans="1:29" ht="14.25">
      <c r="A48" s="66" t="s">
        <v>45</v>
      </c>
      <c r="B48" s="67"/>
      <c r="C48" s="70">
        <f>C16</f>
        <v>11.439</v>
      </c>
      <c r="D48" s="19"/>
      <c r="E48" s="19"/>
      <c r="F48" s="19"/>
      <c r="G48" s="19"/>
      <c r="H48" s="19"/>
      <c r="I48" s="19"/>
      <c r="J48" s="19"/>
      <c r="K48" s="20"/>
      <c r="L48" s="20"/>
      <c r="M48" s="20"/>
      <c r="N48" s="20"/>
      <c r="O48" s="20"/>
      <c r="P48" s="16"/>
      <c r="Q48" s="16"/>
      <c r="R48" s="16"/>
      <c r="S48" s="16"/>
      <c r="T48" s="16"/>
      <c r="U48" s="24"/>
      <c r="V48" s="24"/>
      <c r="W48" s="24"/>
      <c r="X48" s="24"/>
      <c r="Y48" s="24"/>
      <c r="Z48" s="24"/>
      <c r="AA48" s="24"/>
      <c r="AB48" s="24"/>
      <c r="AC48" s="24"/>
    </row>
    <row r="49" spans="1:29" ht="14.25">
      <c r="A49" s="71"/>
      <c r="B49" s="72"/>
      <c r="C49" s="73"/>
      <c r="D49" s="19"/>
      <c r="E49" s="19"/>
      <c r="F49" s="19"/>
      <c r="G49" s="19"/>
      <c r="H49" s="19"/>
      <c r="I49" s="19"/>
      <c r="J49" s="19"/>
      <c r="K49" s="20"/>
      <c r="L49" s="20"/>
      <c r="M49" s="20"/>
      <c r="N49" s="20"/>
      <c r="O49" s="20"/>
      <c r="P49" s="16"/>
      <c r="Q49" s="16"/>
      <c r="R49" s="16"/>
      <c r="S49" s="16"/>
      <c r="T49" s="16"/>
      <c r="U49" s="88">
        <f ca="1">TODAY()</f>
        <v>41544</v>
      </c>
      <c r="V49" s="24"/>
      <c r="W49" s="24"/>
      <c r="X49" s="24"/>
      <c r="Y49" s="24"/>
      <c r="Z49" s="24"/>
      <c r="AA49" s="24"/>
      <c r="AB49" s="24"/>
      <c r="AC49" s="24"/>
    </row>
    <row r="50" spans="1:29" ht="15">
      <c r="A50" s="74" t="s">
        <v>56</v>
      </c>
      <c r="B50" s="75"/>
      <c r="C50" s="76">
        <f>C46*C47*C48</f>
        <v>148.707</v>
      </c>
      <c r="D50" s="19"/>
      <c r="E50" s="184">
        <f>ROUND(C50*1936.27,0)</f>
        <v>287937</v>
      </c>
      <c r="F50" s="19"/>
      <c r="G50" s="19"/>
      <c r="H50" s="19"/>
      <c r="I50" s="19"/>
      <c r="J50" s="19"/>
      <c r="K50" s="20"/>
      <c r="L50" s="20"/>
      <c r="M50" s="20"/>
      <c r="N50" s="20"/>
      <c r="O50" s="20"/>
      <c r="P50" s="16"/>
      <c r="Q50" s="16"/>
      <c r="R50" s="16"/>
      <c r="S50" s="16"/>
      <c r="T50" s="16"/>
      <c r="U50" s="24"/>
      <c r="V50" s="24"/>
      <c r="W50" s="24"/>
      <c r="X50" s="24"/>
      <c r="Y50" s="24"/>
      <c r="Z50" s="24"/>
      <c r="AA50" s="24"/>
      <c r="AB50" s="24"/>
      <c r="AC50" s="24"/>
    </row>
    <row r="51" spans="1:29" ht="14.25">
      <c r="A51" s="77"/>
      <c r="B51" s="78"/>
      <c r="C51" s="79"/>
      <c r="D51" s="19"/>
      <c r="E51" s="19"/>
      <c r="F51" s="19"/>
      <c r="G51" s="19"/>
      <c r="H51" s="19"/>
      <c r="I51" s="19"/>
      <c r="J51" s="19"/>
      <c r="K51" s="20"/>
      <c r="L51" s="20"/>
      <c r="M51" s="20"/>
      <c r="N51" s="20"/>
      <c r="O51" s="20"/>
      <c r="P51" s="16"/>
      <c r="Q51" s="16"/>
      <c r="R51" s="16"/>
      <c r="S51" s="16"/>
      <c r="T51" s="16"/>
      <c r="U51" s="24"/>
      <c r="V51" s="24"/>
      <c r="W51" s="24"/>
      <c r="X51" s="24"/>
      <c r="Y51" s="24"/>
      <c r="Z51" s="24"/>
      <c r="AA51" s="24"/>
      <c r="AB51" s="24"/>
      <c r="AC51" s="24"/>
    </row>
    <row r="52" spans="1:29" ht="14.25">
      <c r="A52" s="66" t="s">
        <v>94</v>
      </c>
      <c r="B52" s="67"/>
      <c r="C52" s="159">
        <f>N26</f>
        <v>6</v>
      </c>
      <c r="D52" s="19"/>
      <c r="E52" s="19"/>
      <c r="F52" s="19"/>
      <c r="G52" s="19"/>
      <c r="H52" s="19"/>
      <c r="I52" s="19"/>
      <c r="J52" s="19"/>
      <c r="K52" s="20"/>
      <c r="L52" s="20"/>
      <c r="M52" s="20"/>
      <c r="N52" s="20"/>
      <c r="O52" s="20"/>
      <c r="P52" s="16"/>
      <c r="Q52" s="16"/>
      <c r="R52" s="16"/>
      <c r="S52" s="16"/>
      <c r="T52" s="16"/>
      <c r="U52" s="24"/>
      <c r="V52" s="24"/>
      <c r="W52" s="24"/>
      <c r="X52" s="24"/>
      <c r="Y52" s="24"/>
      <c r="Z52" s="24"/>
      <c r="AA52" s="24"/>
      <c r="AB52" s="24"/>
      <c r="AC52" s="24"/>
    </row>
    <row r="53" spans="1:29" ht="14.25">
      <c r="A53" s="66" t="s">
        <v>95</v>
      </c>
      <c r="B53" s="67"/>
      <c r="C53" s="68">
        <f>C50/C52</f>
        <v>24.784499999999998</v>
      </c>
      <c r="D53" s="19"/>
      <c r="E53" s="179">
        <f>E50/C52</f>
        <v>47989.5</v>
      </c>
      <c r="F53" s="19"/>
      <c r="G53" s="19"/>
      <c r="H53" s="19"/>
      <c r="I53" s="19"/>
      <c r="J53" s="19"/>
      <c r="K53" s="20"/>
      <c r="L53" s="20"/>
      <c r="M53" s="20"/>
      <c r="N53" s="20"/>
      <c r="O53" s="20"/>
      <c r="P53" s="16"/>
      <c r="Q53" s="16"/>
      <c r="R53" s="16"/>
      <c r="S53" s="16"/>
      <c r="T53" s="16"/>
      <c r="U53" s="24"/>
      <c r="V53" s="24"/>
      <c r="W53" s="24"/>
      <c r="X53" s="24"/>
      <c r="Y53" s="24"/>
      <c r="Z53" s="24"/>
      <c r="AA53" s="24"/>
      <c r="AB53" s="24"/>
      <c r="AC53" s="24"/>
    </row>
    <row r="54" spans="1:29" ht="12.75">
      <c r="A54" s="18"/>
      <c r="B54" s="18"/>
      <c r="C54" s="22"/>
      <c r="D54" s="19"/>
      <c r="E54" s="19"/>
      <c r="F54" s="19"/>
      <c r="G54" s="19"/>
      <c r="H54" s="19"/>
      <c r="I54" s="19"/>
      <c r="J54" s="19"/>
      <c r="K54" s="20"/>
      <c r="L54" s="20"/>
      <c r="M54" s="20"/>
      <c r="N54" s="20"/>
      <c r="O54" s="20"/>
      <c r="P54" s="16"/>
      <c r="Q54" s="16"/>
      <c r="R54" s="16"/>
      <c r="S54" s="16"/>
      <c r="T54" s="16"/>
      <c r="U54" s="24"/>
      <c r="V54" s="24"/>
      <c r="W54" s="24"/>
      <c r="X54" s="24"/>
      <c r="Y54" s="24"/>
      <c r="Z54" s="24"/>
      <c r="AA54" s="24"/>
      <c r="AB54" s="24"/>
      <c r="AC54" s="24"/>
    </row>
    <row r="55" spans="1:29" ht="12.75">
      <c r="A55" s="18"/>
      <c r="B55" s="18"/>
      <c r="C55" s="22"/>
      <c r="D55" s="19"/>
      <c r="E55" s="19"/>
      <c r="F55" s="19"/>
      <c r="G55" s="19"/>
      <c r="H55" s="19"/>
      <c r="I55" s="19"/>
      <c r="J55" s="19"/>
      <c r="K55" s="20"/>
      <c r="L55" s="20"/>
      <c r="M55" s="20"/>
      <c r="N55" s="20"/>
      <c r="O55" s="20"/>
      <c r="P55" s="16"/>
      <c r="Q55" s="16"/>
      <c r="R55" s="16"/>
      <c r="S55" s="16"/>
      <c r="T55" s="16"/>
      <c r="U55" s="24"/>
      <c r="V55" s="24"/>
      <c r="W55" s="24"/>
      <c r="X55" s="24"/>
      <c r="Y55" s="24"/>
      <c r="Z55" s="24"/>
      <c r="AA55" s="24"/>
      <c r="AB55" s="24"/>
      <c r="AC55" s="24"/>
    </row>
    <row r="56" spans="1:29" ht="12.75">
      <c r="A56" s="18"/>
      <c r="B56" s="18"/>
      <c r="C56" s="22"/>
      <c r="D56" s="19"/>
      <c r="E56" s="19"/>
      <c r="F56" s="19"/>
      <c r="G56" s="19"/>
      <c r="H56" s="19"/>
      <c r="I56" s="19"/>
      <c r="J56" s="19"/>
      <c r="K56" s="20"/>
      <c r="L56" s="20"/>
      <c r="M56" s="20"/>
      <c r="N56" s="20"/>
      <c r="O56" s="20"/>
      <c r="P56" s="16"/>
      <c r="Q56" s="16"/>
      <c r="R56" s="16"/>
      <c r="S56" s="16"/>
      <c r="T56" s="16"/>
      <c r="U56" s="24"/>
      <c r="V56" s="24"/>
      <c r="W56" s="24"/>
      <c r="X56" s="24"/>
      <c r="Y56" s="24"/>
      <c r="Z56" s="24"/>
      <c r="AA56" s="24"/>
      <c r="AB56" s="24"/>
      <c r="AC56" s="24"/>
    </row>
    <row r="57" spans="1:29" ht="12.75">
      <c r="A57" s="18"/>
      <c r="B57" s="18"/>
      <c r="C57" s="22"/>
      <c r="D57" s="19"/>
      <c r="E57" s="19"/>
      <c r="F57" s="19"/>
      <c r="G57" s="19"/>
      <c r="H57" s="19"/>
      <c r="I57" s="19"/>
      <c r="J57" s="19"/>
      <c r="K57" s="20"/>
      <c r="L57" s="20"/>
      <c r="M57" s="20"/>
      <c r="N57" s="20"/>
      <c r="O57" s="20"/>
      <c r="P57" s="16"/>
      <c r="Q57" s="16"/>
      <c r="R57" s="16"/>
      <c r="S57" s="16"/>
      <c r="T57" s="16"/>
      <c r="U57" s="24"/>
      <c r="V57" s="24"/>
      <c r="W57" s="24"/>
      <c r="X57" s="24"/>
      <c r="Y57" s="24"/>
      <c r="Z57" s="24"/>
      <c r="AA57" s="24"/>
      <c r="AB57" s="24"/>
      <c r="AC57" s="24"/>
    </row>
    <row r="58" spans="1:29" ht="12.75">
      <c r="A58" s="18"/>
      <c r="B58" s="18"/>
      <c r="C58" s="22"/>
      <c r="D58" s="19"/>
      <c r="E58" s="19"/>
      <c r="F58" s="19"/>
      <c r="G58" s="19"/>
      <c r="H58" s="19"/>
      <c r="I58" s="19"/>
      <c r="J58" s="19"/>
      <c r="K58" s="20"/>
      <c r="L58" s="20"/>
      <c r="M58" s="20"/>
      <c r="N58" s="20"/>
      <c r="O58" s="20"/>
      <c r="P58" s="16"/>
      <c r="Q58" s="16"/>
      <c r="R58" s="16"/>
      <c r="S58" s="16"/>
      <c r="T58" s="16"/>
      <c r="U58" s="24"/>
      <c r="V58" s="24"/>
      <c r="W58" s="24"/>
      <c r="X58" s="24"/>
      <c r="Y58" s="24"/>
      <c r="Z58" s="24"/>
      <c r="AA58" s="24"/>
      <c r="AB58" s="24"/>
      <c r="AC58" s="24"/>
    </row>
    <row r="59" spans="1:29" ht="12.75">
      <c r="A59" s="18"/>
      <c r="B59" s="18"/>
      <c r="C59" s="22"/>
      <c r="D59" s="19"/>
      <c r="E59" s="19"/>
      <c r="F59" s="19"/>
      <c r="G59" s="19"/>
      <c r="H59" s="19"/>
      <c r="I59" s="19"/>
      <c r="J59" s="19"/>
      <c r="K59" s="20"/>
      <c r="L59" s="20"/>
      <c r="M59" s="20"/>
      <c r="N59" s="20"/>
      <c r="O59" s="20"/>
      <c r="P59" s="16"/>
      <c r="Q59" s="16"/>
      <c r="R59" s="16"/>
      <c r="S59" s="16"/>
      <c r="T59" s="16"/>
      <c r="U59" s="24"/>
      <c r="V59" s="24"/>
      <c r="W59" s="24"/>
      <c r="X59" s="24"/>
      <c r="Y59" s="24"/>
      <c r="Z59" s="24"/>
      <c r="AA59" s="24"/>
      <c r="AB59" s="24"/>
      <c r="AC59" s="24"/>
    </row>
    <row r="60" spans="1:29" ht="12.75">
      <c r="A60" s="18"/>
      <c r="B60" s="18"/>
      <c r="C60" s="22"/>
      <c r="D60" s="19"/>
      <c r="E60" s="19"/>
      <c r="F60" s="19"/>
      <c r="G60" s="19"/>
      <c r="H60" s="19"/>
      <c r="I60" s="19"/>
      <c r="J60" s="19"/>
      <c r="K60" s="20"/>
      <c r="L60" s="20"/>
      <c r="M60" s="20"/>
      <c r="N60" s="20"/>
      <c r="O60" s="20"/>
      <c r="P60" s="16"/>
      <c r="Q60" s="16"/>
      <c r="R60" s="16"/>
      <c r="S60" s="16"/>
      <c r="T60" s="16"/>
      <c r="U60" s="24"/>
      <c r="V60" s="24"/>
      <c r="W60" s="24"/>
      <c r="X60" s="24"/>
      <c r="Y60" s="24"/>
      <c r="Z60" s="24"/>
      <c r="AA60" s="24"/>
      <c r="AB60" s="24"/>
      <c r="AC60" s="24"/>
    </row>
    <row r="61" spans="1:29" ht="12.75">
      <c r="A61" s="18"/>
      <c r="B61" s="18"/>
      <c r="C61" s="22"/>
      <c r="D61" s="19"/>
      <c r="E61" s="19"/>
      <c r="F61" s="19"/>
      <c r="G61" s="19"/>
      <c r="H61" s="19"/>
      <c r="I61" s="19"/>
      <c r="J61" s="19"/>
      <c r="K61" s="20"/>
      <c r="L61" s="20"/>
      <c r="M61" s="20"/>
      <c r="N61" s="20"/>
      <c r="O61" s="20"/>
      <c r="P61" s="16"/>
      <c r="Q61" s="16"/>
      <c r="R61" s="16"/>
      <c r="S61" s="16"/>
      <c r="T61" s="16"/>
      <c r="U61" s="24"/>
      <c r="V61" s="24"/>
      <c r="W61" s="24"/>
      <c r="X61" s="24"/>
      <c r="Y61" s="24"/>
      <c r="Z61" s="24"/>
      <c r="AA61" s="24"/>
      <c r="AB61" s="24"/>
      <c r="AC61" s="24"/>
    </row>
    <row r="62" spans="1:29" ht="12.75">
      <c r="A62" s="18"/>
      <c r="B62" s="18"/>
      <c r="C62" s="22"/>
      <c r="D62" s="19"/>
      <c r="E62" s="19"/>
      <c r="F62" s="19"/>
      <c r="G62" s="19"/>
      <c r="H62" s="19"/>
      <c r="I62" s="19"/>
      <c r="J62" s="19"/>
      <c r="K62" s="20"/>
      <c r="L62" s="20"/>
      <c r="M62" s="20"/>
      <c r="N62" s="20"/>
      <c r="O62" s="20"/>
      <c r="P62" s="16"/>
      <c r="Q62" s="16"/>
      <c r="R62" s="16"/>
      <c r="S62" s="16"/>
      <c r="T62" s="16"/>
      <c r="U62" s="24"/>
      <c r="V62" s="24"/>
      <c r="W62" s="24"/>
      <c r="X62" s="24"/>
      <c r="Y62" s="24"/>
      <c r="Z62" s="24"/>
      <c r="AA62" s="24"/>
      <c r="AB62" s="24"/>
      <c r="AC62" s="24"/>
    </row>
    <row r="63" spans="1:29" ht="12.75">
      <c r="A63" s="18"/>
      <c r="B63" s="18"/>
      <c r="C63" s="22"/>
      <c r="D63" s="19"/>
      <c r="E63" s="19"/>
      <c r="F63" s="19"/>
      <c r="G63" s="19"/>
      <c r="H63" s="19"/>
      <c r="I63" s="19"/>
      <c r="J63" s="19"/>
      <c r="K63" s="20"/>
      <c r="L63" s="20"/>
      <c r="M63" s="20"/>
      <c r="N63" s="20"/>
      <c r="O63" s="20"/>
      <c r="P63" s="16"/>
      <c r="Q63" s="16"/>
      <c r="R63" s="16"/>
      <c r="S63" s="16"/>
      <c r="T63" s="16"/>
      <c r="U63" s="24"/>
      <c r="V63" s="24"/>
      <c r="W63" s="24"/>
      <c r="X63" s="24"/>
      <c r="Y63" s="24"/>
      <c r="Z63" s="24"/>
      <c r="AA63" s="24"/>
      <c r="AB63" s="24"/>
      <c r="AC63" s="24"/>
    </row>
    <row r="64" spans="1:29" ht="12.75">
      <c r="A64" s="18"/>
      <c r="B64" s="18"/>
      <c r="C64" s="22"/>
      <c r="D64" s="19"/>
      <c r="E64" s="19"/>
      <c r="F64" s="19"/>
      <c r="G64" s="19"/>
      <c r="H64" s="19"/>
      <c r="I64" s="19"/>
      <c r="J64" s="19"/>
      <c r="K64" s="20"/>
      <c r="L64" s="20"/>
      <c r="M64" s="20"/>
      <c r="N64" s="20"/>
      <c r="O64" s="20"/>
      <c r="P64" s="16"/>
      <c r="Q64" s="16"/>
      <c r="R64" s="16"/>
      <c r="S64" s="16"/>
      <c r="T64" s="16"/>
      <c r="U64" s="24"/>
      <c r="V64" s="24"/>
      <c r="W64" s="24"/>
      <c r="X64" s="24"/>
      <c r="Y64" s="24"/>
      <c r="Z64" s="24"/>
      <c r="AA64" s="24"/>
      <c r="AB64" s="24"/>
      <c r="AC64" s="24"/>
    </row>
    <row r="65" spans="1:29" ht="12.75">
      <c r="A65" s="18"/>
      <c r="B65" s="18"/>
      <c r="C65" s="22"/>
      <c r="D65" s="19"/>
      <c r="E65" s="19"/>
      <c r="F65" s="19"/>
      <c r="G65" s="19"/>
      <c r="H65" s="19"/>
      <c r="I65" s="19"/>
      <c r="J65" s="19"/>
      <c r="K65" s="20"/>
      <c r="L65" s="20"/>
      <c r="M65" s="20"/>
      <c r="N65" s="20"/>
      <c r="O65" s="20"/>
      <c r="P65" s="16"/>
      <c r="Q65" s="16"/>
      <c r="R65" s="16"/>
      <c r="S65" s="16"/>
      <c r="T65" s="16"/>
      <c r="U65" s="24"/>
      <c r="V65" s="24"/>
      <c r="W65" s="24"/>
      <c r="X65" s="24"/>
      <c r="Y65" s="24"/>
      <c r="Z65" s="24"/>
      <c r="AA65" s="24"/>
      <c r="AB65" s="24"/>
      <c r="AC65" s="24"/>
    </row>
    <row r="66" spans="1:29" ht="12.75">
      <c r="A66" s="18"/>
      <c r="B66" s="18"/>
      <c r="C66" s="22"/>
      <c r="D66" s="19"/>
      <c r="E66" s="19"/>
      <c r="F66" s="19"/>
      <c r="G66" s="19"/>
      <c r="H66" s="19"/>
      <c r="I66" s="19"/>
      <c r="J66" s="19"/>
      <c r="K66" s="20"/>
      <c r="L66" s="20"/>
      <c r="M66" s="20"/>
      <c r="N66" s="20"/>
      <c r="O66" s="20"/>
      <c r="P66" s="16"/>
      <c r="Q66" s="16"/>
      <c r="R66" s="16"/>
      <c r="S66" s="16"/>
      <c r="T66" s="16"/>
      <c r="U66" s="24"/>
      <c r="V66" s="24"/>
      <c r="W66" s="24"/>
      <c r="X66" s="24"/>
      <c r="Y66" s="24"/>
      <c r="Z66" s="24"/>
      <c r="AA66" s="24"/>
      <c r="AB66" s="24"/>
      <c r="AC66" s="24"/>
    </row>
    <row r="67" spans="1:29" ht="12.75">
      <c r="A67" s="18"/>
      <c r="B67" s="18"/>
      <c r="C67" s="22"/>
      <c r="D67" s="19"/>
      <c r="E67" s="19"/>
      <c r="F67" s="19"/>
      <c r="G67" s="19"/>
      <c r="H67" s="19"/>
      <c r="I67" s="19"/>
      <c r="J67" s="19"/>
      <c r="K67" s="20"/>
      <c r="L67" s="20"/>
      <c r="M67" s="20"/>
      <c r="N67" s="20"/>
      <c r="O67" s="20"/>
      <c r="P67" s="16"/>
      <c r="Q67" s="16"/>
      <c r="R67" s="16"/>
      <c r="S67" s="16"/>
      <c r="T67" s="16"/>
      <c r="U67" s="24"/>
      <c r="V67" s="24"/>
      <c r="W67" s="24"/>
      <c r="X67" s="24"/>
      <c r="Y67" s="24"/>
      <c r="Z67" s="24"/>
      <c r="AA67" s="24"/>
      <c r="AB67" s="24"/>
      <c r="AC67" s="24"/>
    </row>
    <row r="68" spans="1:29" ht="12.75">
      <c r="A68" s="18"/>
      <c r="B68" s="18"/>
      <c r="C68" s="22"/>
      <c r="D68" s="19"/>
      <c r="E68" s="19"/>
      <c r="F68" s="19"/>
      <c r="G68" s="19"/>
      <c r="H68" s="19"/>
      <c r="I68" s="19"/>
      <c r="J68" s="19"/>
      <c r="K68" s="20"/>
      <c r="L68" s="20"/>
      <c r="M68" s="20"/>
      <c r="N68" s="20"/>
      <c r="O68" s="20"/>
      <c r="P68" s="16"/>
      <c r="Q68" s="16"/>
      <c r="R68" s="16"/>
      <c r="S68" s="16"/>
      <c r="T68" s="16"/>
      <c r="U68" s="24"/>
      <c r="V68" s="24"/>
      <c r="W68" s="24"/>
      <c r="X68" s="24"/>
      <c r="Y68" s="24"/>
      <c r="Z68" s="24"/>
      <c r="AA68" s="24"/>
      <c r="AB68" s="24"/>
      <c r="AC68" s="24"/>
    </row>
    <row r="69" spans="1:29" ht="12.75">
      <c r="A69" s="18"/>
      <c r="B69" s="18"/>
      <c r="C69" s="22"/>
      <c r="D69" s="19"/>
      <c r="E69" s="19"/>
      <c r="F69" s="19"/>
      <c r="G69" s="19"/>
      <c r="H69" s="19"/>
      <c r="I69" s="19"/>
      <c r="J69" s="19"/>
      <c r="K69" s="20"/>
      <c r="L69" s="20"/>
      <c r="M69" s="20"/>
      <c r="N69" s="20"/>
      <c r="O69" s="20"/>
      <c r="P69" s="16"/>
      <c r="Q69" s="16"/>
      <c r="R69" s="16"/>
      <c r="S69" s="16"/>
      <c r="T69" s="16"/>
      <c r="U69" s="24"/>
      <c r="V69" s="24"/>
      <c r="W69" s="24"/>
      <c r="X69" s="24"/>
      <c r="Y69" s="24"/>
      <c r="Z69" s="24"/>
      <c r="AA69" s="24"/>
      <c r="AB69" s="24"/>
      <c r="AC69" s="24"/>
    </row>
    <row r="70" spans="1:29" ht="12.75">
      <c r="A70" s="18"/>
      <c r="B70" s="18"/>
      <c r="C70" s="22"/>
      <c r="D70" s="19"/>
      <c r="E70" s="19"/>
      <c r="F70" s="19"/>
      <c r="G70" s="19"/>
      <c r="H70" s="19"/>
      <c r="I70" s="19"/>
      <c r="J70" s="19"/>
      <c r="K70" s="20"/>
      <c r="L70" s="20"/>
      <c r="M70" s="20"/>
      <c r="N70" s="20"/>
      <c r="O70" s="20"/>
      <c r="P70" s="16"/>
      <c r="Q70" s="16"/>
      <c r="R70" s="16"/>
      <c r="S70" s="16"/>
      <c r="T70" s="16"/>
      <c r="U70" s="24"/>
      <c r="V70" s="24"/>
      <c r="W70" s="24"/>
      <c r="X70" s="24"/>
      <c r="Y70" s="24"/>
      <c r="Z70" s="24"/>
      <c r="AA70" s="24"/>
      <c r="AB70" s="24"/>
      <c r="AC70" s="24"/>
    </row>
    <row r="71" spans="1:29" ht="12.75">
      <c r="A71" s="18"/>
      <c r="B71" s="18"/>
      <c r="C71" s="22"/>
      <c r="D71" s="19"/>
      <c r="E71" s="19"/>
      <c r="F71" s="19"/>
      <c r="G71" s="19"/>
      <c r="H71" s="19"/>
      <c r="I71" s="19"/>
      <c r="J71" s="19"/>
      <c r="K71" s="20"/>
      <c r="L71" s="20"/>
      <c r="M71" s="20"/>
      <c r="N71" s="20"/>
      <c r="O71" s="20"/>
      <c r="P71" s="16"/>
      <c r="Q71" s="16"/>
      <c r="R71" s="16"/>
      <c r="S71" s="16"/>
      <c r="T71" s="16"/>
      <c r="U71" s="24"/>
      <c r="V71" s="24"/>
      <c r="W71" s="24"/>
      <c r="X71" s="24"/>
      <c r="Y71" s="24"/>
      <c r="Z71" s="24"/>
      <c r="AA71" s="24"/>
      <c r="AB71" s="24"/>
      <c r="AC71" s="24"/>
    </row>
    <row r="72" spans="1:29" ht="12.75">
      <c r="A72" s="18"/>
      <c r="B72" s="18"/>
      <c r="C72" s="22"/>
      <c r="D72" s="19"/>
      <c r="E72" s="19"/>
      <c r="F72" s="19"/>
      <c r="G72" s="19"/>
      <c r="H72" s="19"/>
      <c r="I72" s="19"/>
      <c r="J72" s="19"/>
      <c r="K72" s="20"/>
      <c r="L72" s="20"/>
      <c r="M72" s="20"/>
      <c r="N72" s="20"/>
      <c r="O72" s="20"/>
      <c r="P72" s="16"/>
      <c r="Q72" s="16"/>
      <c r="R72" s="16"/>
      <c r="S72" s="16"/>
      <c r="T72" s="16"/>
      <c r="U72" s="24"/>
      <c r="V72" s="24"/>
      <c r="W72" s="24"/>
      <c r="X72" s="24"/>
      <c r="Y72" s="24"/>
      <c r="Z72" s="24"/>
      <c r="AA72" s="24"/>
      <c r="AB72" s="24"/>
      <c r="AC72" s="24"/>
    </row>
    <row r="73" spans="1:29" ht="12.75">
      <c r="A73" s="18"/>
      <c r="B73" s="18"/>
      <c r="C73" s="22"/>
      <c r="D73" s="19"/>
      <c r="E73" s="19"/>
      <c r="F73" s="19"/>
      <c r="G73" s="19"/>
      <c r="H73" s="19"/>
      <c r="I73" s="19"/>
      <c r="J73" s="19"/>
      <c r="K73" s="20"/>
      <c r="L73" s="20"/>
      <c r="M73" s="20"/>
      <c r="N73" s="20"/>
      <c r="O73" s="20"/>
      <c r="P73" s="16"/>
      <c r="Q73" s="16"/>
      <c r="R73" s="16"/>
      <c r="S73" s="16"/>
      <c r="T73" s="16"/>
      <c r="U73" s="24"/>
      <c r="V73" s="24"/>
      <c r="W73" s="24"/>
      <c r="X73" s="24"/>
      <c r="Y73" s="24"/>
      <c r="Z73" s="24"/>
      <c r="AA73" s="24"/>
      <c r="AB73" s="24"/>
      <c r="AC73" s="24"/>
    </row>
    <row r="74" spans="1:29" ht="12.75">
      <c r="A74" s="18"/>
      <c r="B74" s="18"/>
      <c r="C74" s="22"/>
      <c r="D74" s="19"/>
      <c r="E74" s="19"/>
      <c r="F74" s="19"/>
      <c r="G74" s="19"/>
      <c r="H74" s="19"/>
      <c r="I74" s="19"/>
      <c r="J74" s="19"/>
      <c r="K74" s="20"/>
      <c r="L74" s="20"/>
      <c r="M74" s="20"/>
      <c r="N74" s="20"/>
      <c r="O74" s="20"/>
      <c r="P74" s="16"/>
      <c r="Q74" s="16"/>
      <c r="R74" s="16"/>
      <c r="S74" s="16"/>
      <c r="T74" s="16"/>
      <c r="U74" s="24"/>
      <c r="V74" s="24"/>
      <c r="W74" s="24"/>
      <c r="X74" s="24"/>
      <c r="Y74" s="24"/>
      <c r="Z74" s="24"/>
      <c r="AA74" s="24"/>
      <c r="AB74" s="24"/>
      <c r="AC74" s="24"/>
    </row>
    <row r="75" spans="1:29" ht="12.75">
      <c r="A75" s="18"/>
      <c r="B75" s="18"/>
      <c r="C75" s="22"/>
      <c r="D75" s="19"/>
      <c r="E75" s="19"/>
      <c r="F75" s="19"/>
      <c r="G75" s="19"/>
      <c r="H75" s="19"/>
      <c r="I75" s="19"/>
      <c r="J75" s="19"/>
      <c r="K75" s="20"/>
      <c r="L75" s="20"/>
      <c r="M75" s="20"/>
      <c r="N75" s="20"/>
      <c r="O75" s="20"/>
      <c r="P75" s="16"/>
      <c r="Q75" s="16"/>
      <c r="R75" s="16"/>
      <c r="S75" s="16"/>
      <c r="T75" s="16"/>
      <c r="U75" s="24"/>
      <c r="V75" s="24"/>
      <c r="W75" s="24"/>
      <c r="X75" s="24"/>
      <c r="Y75" s="24"/>
      <c r="Z75" s="24"/>
      <c r="AA75" s="24"/>
      <c r="AB75" s="24"/>
      <c r="AC75" s="24"/>
    </row>
    <row r="76" spans="1:29" ht="12.75">
      <c r="A76" s="18"/>
      <c r="B76" s="18"/>
      <c r="C76" s="22"/>
      <c r="D76" s="19"/>
      <c r="E76" s="19"/>
      <c r="F76" s="19"/>
      <c r="G76" s="19"/>
      <c r="H76" s="19"/>
      <c r="I76" s="19"/>
      <c r="J76" s="19"/>
      <c r="K76" s="20"/>
      <c r="L76" s="20"/>
      <c r="M76" s="20"/>
      <c r="N76" s="20"/>
      <c r="O76" s="20"/>
      <c r="P76" s="16"/>
      <c r="Q76" s="16"/>
      <c r="R76" s="16"/>
      <c r="S76" s="16"/>
      <c r="T76" s="16"/>
      <c r="U76" s="24"/>
      <c r="V76" s="24"/>
      <c r="W76" s="24"/>
      <c r="X76" s="24"/>
      <c r="Y76" s="24"/>
      <c r="Z76" s="24"/>
      <c r="AA76" s="24"/>
      <c r="AB76" s="24"/>
      <c r="AC76" s="24"/>
    </row>
    <row r="77" spans="1:29" ht="12.75">
      <c r="A77" s="18"/>
      <c r="B77" s="18"/>
      <c r="C77" s="22"/>
      <c r="D77" s="19"/>
      <c r="E77" s="19"/>
      <c r="F77" s="19"/>
      <c r="G77" s="19"/>
      <c r="H77" s="19"/>
      <c r="I77" s="19"/>
      <c r="J77" s="19"/>
      <c r="K77" s="20"/>
      <c r="L77" s="20"/>
      <c r="M77" s="20"/>
      <c r="N77" s="20"/>
      <c r="O77" s="20"/>
      <c r="P77" s="16"/>
      <c r="Q77" s="16"/>
      <c r="R77" s="16"/>
      <c r="S77" s="16"/>
      <c r="T77" s="16"/>
      <c r="U77" s="24"/>
      <c r="V77" s="24"/>
      <c r="W77" s="24"/>
      <c r="X77" s="24"/>
      <c r="Y77" s="24"/>
      <c r="Z77" s="24"/>
      <c r="AA77" s="24"/>
      <c r="AB77" s="24"/>
      <c r="AC77" s="24"/>
    </row>
    <row r="78" spans="1:29" ht="12.75">
      <c r="A78" s="18"/>
      <c r="B78" s="18"/>
      <c r="C78" s="22"/>
      <c r="D78" s="19"/>
      <c r="E78" s="19"/>
      <c r="F78" s="19"/>
      <c r="G78" s="19"/>
      <c r="H78" s="19"/>
      <c r="I78" s="19"/>
      <c r="J78" s="19"/>
      <c r="K78" s="20"/>
      <c r="L78" s="20"/>
      <c r="M78" s="20"/>
      <c r="N78" s="20"/>
      <c r="O78" s="20"/>
      <c r="P78" s="16"/>
      <c r="Q78" s="16"/>
      <c r="R78" s="16"/>
      <c r="S78" s="16"/>
      <c r="T78" s="16"/>
      <c r="U78" s="24"/>
      <c r="V78" s="24"/>
      <c r="W78" s="24"/>
      <c r="X78" s="24"/>
      <c r="Y78" s="24"/>
      <c r="Z78" s="24"/>
      <c r="AA78" s="24"/>
      <c r="AB78" s="24"/>
      <c r="AC78" s="24"/>
    </row>
    <row r="79" spans="1:29" ht="12.75">
      <c r="A79" s="18"/>
      <c r="B79" s="18"/>
      <c r="C79" s="22"/>
      <c r="D79" s="19"/>
      <c r="E79" s="19"/>
      <c r="F79" s="19"/>
      <c r="G79" s="19"/>
      <c r="H79" s="19"/>
      <c r="I79" s="19"/>
      <c r="J79" s="19"/>
      <c r="K79" s="20"/>
      <c r="L79" s="20"/>
      <c r="M79" s="20"/>
      <c r="N79" s="20"/>
      <c r="O79" s="20"/>
      <c r="P79" s="16"/>
      <c r="Q79" s="16"/>
      <c r="R79" s="16"/>
      <c r="S79" s="16"/>
      <c r="T79" s="16"/>
      <c r="U79" s="24"/>
      <c r="V79" s="24"/>
      <c r="W79" s="24"/>
      <c r="X79" s="24"/>
      <c r="Y79" s="24"/>
      <c r="Z79" s="24"/>
      <c r="AA79" s="24"/>
      <c r="AB79" s="24"/>
      <c r="AC79" s="24"/>
    </row>
    <row r="80" spans="1:29" ht="12.75">
      <c r="A80" s="18"/>
      <c r="B80" s="18"/>
      <c r="C80" s="22"/>
      <c r="D80" s="19"/>
      <c r="E80" s="19"/>
      <c r="F80" s="19"/>
      <c r="G80" s="19"/>
      <c r="H80" s="19"/>
      <c r="I80" s="19"/>
      <c r="J80" s="19"/>
      <c r="K80" s="20"/>
      <c r="L80" s="20"/>
      <c r="M80" s="20"/>
      <c r="N80" s="20"/>
      <c r="O80" s="20"/>
      <c r="P80" s="16"/>
      <c r="Q80" s="16"/>
      <c r="R80" s="16"/>
      <c r="S80" s="16"/>
      <c r="T80" s="16"/>
      <c r="U80" s="24"/>
      <c r="V80" s="24"/>
      <c r="W80" s="24"/>
      <c r="X80" s="24"/>
      <c r="Y80" s="24"/>
      <c r="Z80" s="24"/>
      <c r="AA80" s="24"/>
      <c r="AB80" s="24"/>
      <c r="AC80" s="24"/>
    </row>
    <row r="81" spans="1:29" ht="12.75">
      <c r="A81" s="18"/>
      <c r="B81" s="18"/>
      <c r="C81" s="22"/>
      <c r="D81" s="19"/>
      <c r="E81" s="19"/>
      <c r="F81" s="19"/>
      <c r="G81" s="19"/>
      <c r="H81" s="19"/>
      <c r="I81" s="19"/>
      <c r="J81" s="19"/>
      <c r="K81" s="20"/>
      <c r="L81" s="20"/>
      <c r="M81" s="20"/>
      <c r="N81" s="20"/>
      <c r="O81" s="20"/>
      <c r="P81" s="16"/>
      <c r="Q81" s="16"/>
      <c r="R81" s="16"/>
      <c r="S81" s="16"/>
      <c r="T81" s="16"/>
      <c r="U81" s="24"/>
      <c r="V81" s="24"/>
      <c r="W81" s="24"/>
      <c r="X81" s="24"/>
      <c r="Y81" s="24"/>
      <c r="Z81" s="24"/>
      <c r="AA81" s="24"/>
      <c r="AB81" s="24"/>
      <c r="AC81" s="24"/>
    </row>
    <row r="82" spans="1:29" ht="12.75">
      <c r="A82" s="18"/>
      <c r="B82" s="18"/>
      <c r="C82" s="22"/>
      <c r="D82" s="19"/>
      <c r="E82" s="19"/>
      <c r="F82" s="19"/>
      <c r="G82" s="19"/>
      <c r="H82" s="19"/>
      <c r="I82" s="19"/>
      <c r="J82" s="19"/>
      <c r="K82" s="20"/>
      <c r="L82" s="20"/>
      <c r="M82" s="20"/>
      <c r="N82" s="20"/>
      <c r="O82" s="20"/>
      <c r="P82" s="16"/>
      <c r="Q82" s="16"/>
      <c r="R82" s="16"/>
      <c r="S82" s="16"/>
      <c r="T82" s="16"/>
      <c r="U82" s="24"/>
      <c r="V82" s="24"/>
      <c r="W82" s="24"/>
      <c r="X82" s="24"/>
      <c r="Y82" s="24"/>
      <c r="Z82" s="24"/>
      <c r="AA82" s="24"/>
      <c r="AB82" s="24"/>
      <c r="AC82" s="24"/>
    </row>
    <row r="83" spans="1:29" ht="12.75">
      <c r="A83" s="18"/>
      <c r="B83" s="18"/>
      <c r="C83" s="22"/>
      <c r="D83" s="19"/>
      <c r="E83" s="19"/>
      <c r="F83" s="19"/>
      <c r="G83" s="19"/>
      <c r="H83" s="19"/>
      <c r="I83" s="19"/>
      <c r="J83" s="19"/>
      <c r="K83" s="20"/>
      <c r="L83" s="20"/>
      <c r="M83" s="20"/>
      <c r="N83" s="20"/>
      <c r="O83" s="20"/>
      <c r="P83" s="16"/>
      <c r="Q83" s="16"/>
      <c r="R83" s="16"/>
      <c r="S83" s="16"/>
      <c r="T83" s="16"/>
      <c r="U83" s="24"/>
      <c r="V83" s="24"/>
      <c r="W83" s="24"/>
      <c r="X83" s="24"/>
      <c r="Y83" s="24"/>
      <c r="Z83" s="24"/>
      <c r="AA83" s="24"/>
      <c r="AB83" s="24"/>
      <c r="AC83" s="24"/>
    </row>
    <row r="84" spans="1:29" ht="12.75">
      <c r="A84" s="18"/>
      <c r="B84" s="18"/>
      <c r="C84" s="22"/>
      <c r="D84" s="19"/>
      <c r="E84" s="19"/>
      <c r="F84" s="19"/>
      <c r="G84" s="19"/>
      <c r="H84" s="19"/>
      <c r="I84" s="19"/>
      <c r="J84" s="19"/>
      <c r="K84" s="20"/>
      <c r="L84" s="20"/>
      <c r="M84" s="20"/>
      <c r="N84" s="20"/>
      <c r="O84" s="20"/>
      <c r="P84" s="16"/>
      <c r="Q84" s="16"/>
      <c r="R84" s="16"/>
      <c r="S84" s="16"/>
      <c r="T84" s="16"/>
      <c r="U84" s="24"/>
      <c r="V84" s="24"/>
      <c r="W84" s="24"/>
      <c r="X84" s="24"/>
      <c r="Y84" s="24"/>
      <c r="Z84" s="24"/>
      <c r="AA84" s="24"/>
      <c r="AB84" s="24"/>
      <c r="AC84" s="24"/>
    </row>
    <row r="85" spans="1:29" ht="12.75">
      <c r="A85" s="18"/>
      <c r="B85" s="18"/>
      <c r="C85" s="22"/>
      <c r="D85" s="19"/>
      <c r="E85" s="19"/>
      <c r="F85" s="19"/>
      <c r="G85" s="19"/>
      <c r="H85" s="19"/>
      <c r="I85" s="19"/>
      <c r="J85" s="19"/>
      <c r="K85" s="20"/>
      <c r="L85" s="20"/>
      <c r="M85" s="20"/>
      <c r="N85" s="20"/>
      <c r="O85" s="20"/>
      <c r="P85" s="16"/>
      <c r="Q85" s="16"/>
      <c r="R85" s="16"/>
      <c r="S85" s="16"/>
      <c r="T85" s="16"/>
      <c r="U85" s="24"/>
      <c r="V85" s="24"/>
      <c r="W85" s="24"/>
      <c r="X85" s="24"/>
      <c r="Y85" s="24"/>
      <c r="Z85" s="24"/>
      <c r="AA85" s="24"/>
      <c r="AB85" s="24"/>
      <c r="AC85" s="24"/>
    </row>
    <row r="86" spans="1:29" ht="12.75">
      <c r="A86" s="18"/>
      <c r="B86" s="18"/>
      <c r="C86" s="22"/>
      <c r="D86" s="19"/>
      <c r="E86" s="19"/>
      <c r="F86" s="19"/>
      <c r="G86" s="19"/>
      <c r="H86" s="19"/>
      <c r="I86" s="19"/>
      <c r="J86" s="19"/>
      <c r="K86" s="20"/>
      <c r="L86" s="20"/>
      <c r="M86" s="20"/>
      <c r="N86" s="20"/>
      <c r="O86" s="20"/>
      <c r="P86" s="16"/>
      <c r="Q86" s="16"/>
      <c r="R86" s="16"/>
      <c r="S86" s="16"/>
      <c r="T86" s="16"/>
      <c r="U86" s="24"/>
      <c r="V86" s="24"/>
      <c r="W86" s="24"/>
      <c r="X86" s="24"/>
      <c r="Y86" s="24"/>
      <c r="Z86" s="24"/>
      <c r="AA86" s="24"/>
      <c r="AB86" s="24"/>
      <c r="AC86" s="24"/>
    </row>
    <row r="87" spans="1:29" ht="12.75">
      <c r="A87" s="18"/>
      <c r="B87" s="18"/>
      <c r="C87" s="22"/>
      <c r="D87" s="19"/>
      <c r="E87" s="19"/>
      <c r="F87" s="19"/>
      <c r="G87" s="19"/>
      <c r="H87" s="19"/>
      <c r="I87" s="19"/>
      <c r="J87" s="19"/>
      <c r="K87" s="20"/>
      <c r="L87" s="20"/>
      <c r="M87" s="20"/>
      <c r="N87" s="20"/>
      <c r="O87" s="20"/>
      <c r="P87" s="16"/>
      <c r="Q87" s="16"/>
      <c r="R87" s="16"/>
      <c r="S87" s="16"/>
      <c r="T87" s="16"/>
      <c r="U87" s="24"/>
      <c r="V87" s="24"/>
      <c r="W87" s="24"/>
      <c r="X87" s="24"/>
      <c r="Y87" s="24"/>
      <c r="Z87" s="24"/>
      <c r="AA87" s="24"/>
      <c r="AB87" s="24"/>
      <c r="AC87" s="24"/>
    </row>
    <row r="88" spans="1:29" ht="12.75">
      <c r="A88" s="18"/>
      <c r="B88" s="18"/>
      <c r="C88" s="22"/>
      <c r="D88" s="19"/>
      <c r="E88" s="19"/>
      <c r="F88" s="19"/>
      <c r="G88" s="19"/>
      <c r="H88" s="19"/>
      <c r="I88" s="19"/>
      <c r="J88" s="19"/>
      <c r="K88" s="20"/>
      <c r="L88" s="20"/>
      <c r="M88" s="20"/>
      <c r="N88" s="20"/>
      <c r="O88" s="20"/>
      <c r="P88" s="16"/>
      <c r="Q88" s="16"/>
      <c r="R88" s="16"/>
      <c r="S88" s="16"/>
      <c r="T88" s="16"/>
      <c r="U88" s="24"/>
      <c r="V88" s="24"/>
      <c r="W88" s="24"/>
      <c r="X88" s="24"/>
      <c r="Y88" s="24"/>
      <c r="Z88" s="24"/>
      <c r="AA88" s="24"/>
      <c r="AB88" s="24"/>
      <c r="AC88" s="24"/>
    </row>
    <row r="89" spans="1:29" ht="12.75">
      <c r="A89" s="18"/>
      <c r="B89" s="18"/>
      <c r="C89" s="22"/>
      <c r="D89" s="19"/>
      <c r="E89" s="19"/>
      <c r="F89" s="19"/>
      <c r="G89" s="19"/>
      <c r="H89" s="19"/>
      <c r="I89" s="19"/>
      <c r="J89" s="19"/>
      <c r="K89" s="20"/>
      <c r="L89" s="20"/>
      <c r="M89" s="20"/>
      <c r="N89" s="20"/>
      <c r="O89" s="20"/>
      <c r="P89" s="16"/>
      <c r="Q89" s="16"/>
      <c r="R89" s="16"/>
      <c r="S89" s="16"/>
      <c r="T89" s="16"/>
      <c r="U89" s="24"/>
      <c r="V89" s="24"/>
      <c r="W89" s="24"/>
      <c r="X89" s="24"/>
      <c r="Y89" s="24"/>
      <c r="Z89" s="24"/>
      <c r="AA89" s="24"/>
      <c r="AB89" s="24"/>
      <c r="AC89" s="24"/>
    </row>
    <row r="90" spans="1:29" ht="12.75">
      <c r="A90" s="18"/>
      <c r="B90" s="18"/>
      <c r="C90" s="22"/>
      <c r="D90" s="19"/>
      <c r="E90" s="19"/>
      <c r="F90" s="19"/>
      <c r="G90" s="19"/>
      <c r="H90" s="19"/>
      <c r="I90" s="19"/>
      <c r="J90" s="19"/>
      <c r="K90" s="20"/>
      <c r="L90" s="20"/>
      <c r="M90" s="20"/>
      <c r="N90" s="20"/>
      <c r="O90" s="20"/>
      <c r="P90" s="16"/>
      <c r="Q90" s="16"/>
      <c r="R90" s="16"/>
      <c r="S90" s="16"/>
      <c r="T90" s="16"/>
      <c r="U90" s="24"/>
      <c r="V90" s="24"/>
      <c r="W90" s="24"/>
      <c r="X90" s="24"/>
      <c r="Y90" s="24"/>
      <c r="Z90" s="24"/>
      <c r="AA90" s="24"/>
      <c r="AB90" s="24"/>
      <c r="AC90" s="24"/>
    </row>
    <row r="91" spans="1:29" ht="12.75">
      <c r="A91" s="18"/>
      <c r="B91" s="18"/>
      <c r="C91" s="22"/>
      <c r="D91" s="19"/>
      <c r="E91" s="19"/>
      <c r="F91" s="19"/>
      <c r="G91" s="19"/>
      <c r="H91" s="19"/>
      <c r="I91" s="19"/>
      <c r="J91" s="19"/>
      <c r="K91" s="20"/>
      <c r="L91" s="20"/>
      <c r="M91" s="20"/>
      <c r="N91" s="20"/>
      <c r="O91" s="20"/>
      <c r="P91" s="16"/>
      <c r="Q91" s="16"/>
      <c r="R91" s="16"/>
      <c r="S91" s="16"/>
      <c r="T91" s="16"/>
      <c r="U91" s="24"/>
      <c r="V91" s="24"/>
      <c r="W91" s="24"/>
      <c r="X91" s="24"/>
      <c r="Y91" s="24"/>
      <c r="Z91" s="24"/>
      <c r="AA91" s="24"/>
      <c r="AB91" s="24"/>
      <c r="AC91" s="24"/>
    </row>
    <row r="92" spans="1:29" ht="12.75">
      <c r="A92" s="18"/>
      <c r="B92" s="18"/>
      <c r="C92" s="22"/>
      <c r="D92" s="19"/>
      <c r="E92" s="19"/>
      <c r="F92" s="19"/>
      <c r="G92" s="19"/>
      <c r="H92" s="19"/>
      <c r="I92" s="19"/>
      <c r="J92" s="19"/>
      <c r="K92" s="20"/>
      <c r="L92" s="20"/>
      <c r="M92" s="20"/>
      <c r="N92" s="20"/>
      <c r="O92" s="20"/>
      <c r="P92" s="16"/>
      <c r="Q92" s="16"/>
      <c r="R92" s="16"/>
      <c r="S92" s="16"/>
      <c r="T92" s="16"/>
      <c r="U92" s="24"/>
      <c r="V92" s="24"/>
      <c r="W92" s="24"/>
      <c r="X92" s="24"/>
      <c r="Y92" s="24"/>
      <c r="Z92" s="24"/>
      <c r="AA92" s="24"/>
      <c r="AB92" s="24"/>
      <c r="AC92" s="24"/>
    </row>
    <row r="93" spans="1:29" ht="12.75">
      <c r="A93" s="18"/>
      <c r="B93" s="18"/>
      <c r="C93" s="22"/>
      <c r="D93" s="19"/>
      <c r="E93" s="19"/>
      <c r="F93" s="19"/>
      <c r="G93" s="19"/>
      <c r="H93" s="19"/>
      <c r="I93" s="19"/>
      <c r="J93" s="19"/>
      <c r="K93" s="20"/>
      <c r="L93" s="20"/>
      <c r="M93" s="20"/>
      <c r="N93" s="20"/>
      <c r="O93" s="20"/>
      <c r="P93" s="16"/>
      <c r="Q93" s="16"/>
      <c r="R93" s="16"/>
      <c r="S93" s="16"/>
      <c r="T93" s="16"/>
      <c r="U93" s="24"/>
      <c r="V93" s="24"/>
      <c r="W93" s="24"/>
      <c r="X93" s="24"/>
      <c r="Y93" s="24"/>
      <c r="Z93" s="24"/>
      <c r="AA93" s="24"/>
      <c r="AB93" s="24"/>
      <c r="AC93" s="24"/>
    </row>
    <row r="94" spans="1:29" ht="12.75">
      <c r="A94" s="18"/>
      <c r="B94" s="18"/>
      <c r="C94" s="22"/>
      <c r="D94" s="19"/>
      <c r="E94" s="19"/>
      <c r="F94" s="19"/>
      <c r="G94" s="19"/>
      <c r="H94" s="19"/>
      <c r="I94" s="19"/>
      <c r="J94" s="19"/>
      <c r="K94" s="20"/>
      <c r="L94" s="20"/>
      <c r="M94" s="20"/>
      <c r="N94" s="20"/>
      <c r="O94" s="20"/>
      <c r="P94" s="16"/>
      <c r="Q94" s="16"/>
      <c r="R94" s="16"/>
      <c r="S94" s="16"/>
      <c r="T94" s="16"/>
      <c r="U94" s="24"/>
      <c r="V94" s="24"/>
      <c r="W94" s="24"/>
      <c r="X94" s="24"/>
      <c r="Y94" s="24"/>
      <c r="Z94" s="24"/>
      <c r="AA94" s="24"/>
      <c r="AB94" s="24"/>
      <c r="AC94" s="24"/>
    </row>
    <row r="95" spans="1:29" ht="12.75">
      <c r="A95" s="18"/>
      <c r="B95" s="18"/>
      <c r="C95" s="22"/>
      <c r="D95" s="19"/>
      <c r="E95" s="19"/>
      <c r="F95" s="19"/>
      <c r="G95" s="19"/>
      <c r="H95" s="19"/>
      <c r="I95" s="19"/>
      <c r="J95" s="19"/>
      <c r="K95" s="20"/>
      <c r="L95" s="20"/>
      <c r="M95" s="20"/>
      <c r="N95" s="20"/>
      <c r="O95" s="20"/>
      <c r="P95" s="16"/>
      <c r="Q95" s="16"/>
      <c r="R95" s="16"/>
      <c r="S95" s="16"/>
      <c r="T95" s="16"/>
      <c r="U95" s="24"/>
      <c r="V95" s="24"/>
      <c r="W95" s="24"/>
      <c r="X95" s="24"/>
      <c r="Y95" s="24"/>
      <c r="Z95" s="24"/>
      <c r="AA95" s="24"/>
      <c r="AB95" s="24"/>
      <c r="AC95" s="24"/>
    </row>
    <row r="96" spans="1:29" ht="12.75">
      <c r="A96" s="18"/>
      <c r="B96" s="18"/>
      <c r="C96" s="22"/>
      <c r="D96" s="19"/>
      <c r="E96" s="19"/>
      <c r="F96" s="19"/>
      <c r="G96" s="19"/>
      <c r="H96" s="19"/>
      <c r="I96" s="19"/>
      <c r="J96" s="19"/>
      <c r="K96" s="20"/>
      <c r="L96" s="20"/>
      <c r="M96" s="20"/>
      <c r="N96" s="20"/>
      <c r="O96" s="20"/>
      <c r="P96" s="16"/>
      <c r="Q96" s="16"/>
      <c r="R96" s="16"/>
      <c r="S96" s="16"/>
      <c r="T96" s="16"/>
      <c r="U96" s="24"/>
      <c r="V96" s="24"/>
      <c r="W96" s="24"/>
      <c r="X96" s="24"/>
      <c r="Y96" s="24"/>
      <c r="Z96" s="24"/>
      <c r="AA96" s="24"/>
      <c r="AB96" s="24"/>
      <c r="AC96" s="24"/>
    </row>
    <row r="97" spans="1:29" ht="12.75">
      <c r="A97" s="18"/>
      <c r="B97" s="18"/>
      <c r="C97" s="22"/>
      <c r="D97" s="19"/>
      <c r="E97" s="19"/>
      <c r="F97" s="19"/>
      <c r="G97" s="19"/>
      <c r="H97" s="19"/>
      <c r="I97" s="19"/>
      <c r="J97" s="19"/>
      <c r="K97" s="20"/>
      <c r="L97" s="20"/>
      <c r="M97" s="20"/>
      <c r="N97" s="20"/>
      <c r="O97" s="20"/>
      <c r="P97" s="16"/>
      <c r="Q97" s="16"/>
      <c r="R97" s="16"/>
      <c r="S97" s="16"/>
      <c r="T97" s="16"/>
      <c r="U97" s="24"/>
      <c r="V97" s="24"/>
      <c r="W97" s="24"/>
      <c r="X97" s="24"/>
      <c r="Y97" s="24"/>
      <c r="Z97" s="24"/>
      <c r="AA97" s="24"/>
      <c r="AB97" s="24"/>
      <c r="AC97" s="24"/>
    </row>
    <row r="98" spans="1:29" ht="12.75">
      <c r="A98" s="18"/>
      <c r="B98" s="18"/>
      <c r="C98" s="22"/>
      <c r="D98" s="19"/>
      <c r="E98" s="19"/>
      <c r="F98" s="19"/>
      <c r="G98" s="19"/>
      <c r="H98" s="19"/>
      <c r="I98" s="19"/>
      <c r="J98" s="19"/>
      <c r="K98" s="20"/>
      <c r="L98" s="20"/>
      <c r="M98" s="20"/>
      <c r="N98" s="20"/>
      <c r="O98" s="20"/>
      <c r="P98" s="16"/>
      <c r="Q98" s="16"/>
      <c r="R98" s="16"/>
      <c r="S98" s="16"/>
      <c r="T98" s="16"/>
      <c r="U98" s="24"/>
      <c r="V98" s="24"/>
      <c r="W98" s="24"/>
      <c r="X98" s="24"/>
      <c r="Y98" s="24"/>
      <c r="Z98" s="24"/>
      <c r="AA98" s="24"/>
      <c r="AB98" s="24"/>
      <c r="AC98" s="24"/>
    </row>
    <row r="99" spans="1:29" ht="12.75">
      <c r="A99" s="18"/>
      <c r="B99" s="18"/>
      <c r="C99" s="22"/>
      <c r="D99" s="19"/>
      <c r="E99" s="19"/>
      <c r="F99" s="19"/>
      <c r="G99" s="19"/>
      <c r="H99" s="19"/>
      <c r="I99" s="19"/>
      <c r="J99" s="19"/>
      <c r="K99" s="20"/>
      <c r="L99" s="20"/>
      <c r="M99" s="20"/>
      <c r="N99" s="20"/>
      <c r="O99" s="20"/>
      <c r="P99" s="16"/>
      <c r="Q99" s="16"/>
      <c r="R99" s="16"/>
      <c r="S99" s="16"/>
      <c r="T99" s="16"/>
      <c r="U99" s="24"/>
      <c r="V99" s="24"/>
      <c r="W99" s="24"/>
      <c r="X99" s="24"/>
      <c r="Y99" s="24"/>
      <c r="Z99" s="24"/>
      <c r="AA99" s="24"/>
      <c r="AB99" s="24"/>
      <c r="AC99" s="24"/>
    </row>
    <row r="100" spans="1:29" ht="12.75">
      <c r="A100" s="18"/>
      <c r="B100" s="18"/>
      <c r="C100" s="22"/>
      <c r="D100" s="19"/>
      <c r="E100" s="19"/>
      <c r="F100" s="19"/>
      <c r="G100" s="19"/>
      <c r="H100" s="19"/>
      <c r="I100" s="19"/>
      <c r="J100" s="19"/>
      <c r="K100" s="20"/>
      <c r="L100" s="20"/>
      <c r="M100" s="20"/>
      <c r="N100" s="20"/>
      <c r="O100" s="20"/>
      <c r="P100" s="16"/>
      <c r="Q100" s="16"/>
      <c r="R100" s="16"/>
      <c r="S100" s="16"/>
      <c r="T100" s="16"/>
      <c r="U100" s="24"/>
      <c r="V100" s="24"/>
      <c r="W100" s="24"/>
      <c r="X100" s="24"/>
      <c r="Y100" s="24"/>
      <c r="Z100" s="24"/>
      <c r="AA100" s="24"/>
      <c r="AB100" s="24"/>
      <c r="AC100" s="24"/>
    </row>
    <row r="101" spans="1:29" ht="12.75">
      <c r="A101" s="18"/>
      <c r="B101" s="18"/>
      <c r="C101" s="22"/>
      <c r="D101" s="19"/>
      <c r="E101" s="19"/>
      <c r="F101" s="19"/>
      <c r="G101" s="19"/>
      <c r="H101" s="19"/>
      <c r="I101" s="19"/>
      <c r="J101" s="19"/>
      <c r="K101" s="20"/>
      <c r="L101" s="20"/>
      <c r="M101" s="20"/>
      <c r="N101" s="20"/>
      <c r="O101" s="20"/>
      <c r="P101" s="16"/>
      <c r="Q101" s="16"/>
      <c r="R101" s="16"/>
      <c r="S101" s="16"/>
      <c r="T101" s="16"/>
      <c r="U101" s="24"/>
      <c r="V101" s="24"/>
      <c r="W101" s="24"/>
      <c r="X101" s="24"/>
      <c r="Y101" s="24"/>
      <c r="Z101" s="24"/>
      <c r="AA101" s="24"/>
      <c r="AB101" s="24"/>
      <c r="AC101" s="24"/>
    </row>
    <row r="102" spans="1:29" ht="12.75">
      <c r="A102" s="18"/>
      <c r="B102" s="18"/>
      <c r="C102" s="22"/>
      <c r="D102" s="19"/>
      <c r="E102" s="19"/>
      <c r="F102" s="19"/>
      <c r="G102" s="19"/>
      <c r="H102" s="19"/>
      <c r="I102" s="19"/>
      <c r="J102" s="19"/>
      <c r="K102" s="20"/>
      <c r="L102" s="20"/>
      <c r="M102" s="20"/>
      <c r="N102" s="20"/>
      <c r="O102" s="20"/>
      <c r="P102" s="16"/>
      <c r="Q102" s="16"/>
      <c r="R102" s="16"/>
      <c r="S102" s="16"/>
      <c r="T102" s="16"/>
      <c r="U102" s="24"/>
      <c r="V102" s="24"/>
      <c r="W102" s="24"/>
      <c r="X102" s="24"/>
      <c r="Y102" s="24"/>
      <c r="Z102" s="24"/>
      <c r="AA102" s="24"/>
      <c r="AB102" s="24"/>
      <c r="AC102" s="24"/>
    </row>
    <row r="103" spans="1:29" ht="12.75">
      <c r="A103" s="18"/>
      <c r="B103" s="18"/>
      <c r="C103" s="22"/>
      <c r="D103" s="19"/>
      <c r="E103" s="19"/>
      <c r="F103" s="19"/>
      <c r="G103" s="19"/>
      <c r="H103" s="19"/>
      <c r="I103" s="19"/>
      <c r="J103" s="19"/>
      <c r="K103" s="20"/>
      <c r="L103" s="20"/>
      <c r="M103" s="20"/>
      <c r="N103" s="20"/>
      <c r="O103" s="20"/>
      <c r="P103" s="16"/>
      <c r="Q103" s="16"/>
      <c r="R103" s="16"/>
      <c r="S103" s="16"/>
      <c r="T103" s="16"/>
      <c r="U103" s="24"/>
      <c r="V103" s="24"/>
      <c r="W103" s="24"/>
      <c r="X103" s="24"/>
      <c r="Y103" s="24"/>
      <c r="Z103" s="24"/>
      <c r="AA103" s="24"/>
      <c r="AB103" s="24"/>
      <c r="AC103" s="24"/>
    </row>
    <row r="104" spans="1:29" ht="12.75">
      <c r="A104" s="18"/>
      <c r="B104" s="18"/>
      <c r="C104" s="22"/>
      <c r="D104" s="19"/>
      <c r="E104" s="19"/>
      <c r="F104" s="19"/>
      <c r="G104" s="19"/>
      <c r="H104" s="19"/>
      <c r="I104" s="19"/>
      <c r="J104" s="19"/>
      <c r="K104" s="20"/>
      <c r="L104" s="20"/>
      <c r="M104" s="20"/>
      <c r="N104" s="20"/>
      <c r="O104" s="20"/>
      <c r="P104" s="16"/>
      <c r="Q104" s="16"/>
      <c r="R104" s="16"/>
      <c r="S104" s="16"/>
      <c r="T104" s="16"/>
      <c r="U104" s="24"/>
      <c r="V104" s="24"/>
      <c r="W104" s="24"/>
      <c r="X104" s="24"/>
      <c r="Y104" s="24"/>
      <c r="Z104" s="24"/>
      <c r="AA104" s="24"/>
      <c r="AB104" s="24"/>
      <c r="AC104" s="24"/>
    </row>
    <row r="105" spans="1:29" ht="12.75">
      <c r="A105" s="18"/>
      <c r="B105" s="18"/>
      <c r="C105" s="22"/>
      <c r="D105" s="19"/>
      <c r="E105" s="19"/>
      <c r="F105" s="19"/>
      <c r="G105" s="19"/>
      <c r="H105" s="19"/>
      <c r="I105" s="19"/>
      <c r="J105" s="19"/>
      <c r="K105" s="20"/>
      <c r="L105" s="20"/>
      <c r="M105" s="20"/>
      <c r="N105" s="20"/>
      <c r="O105" s="20"/>
      <c r="P105" s="16"/>
      <c r="Q105" s="16"/>
      <c r="R105" s="16"/>
      <c r="S105" s="16"/>
      <c r="T105" s="16"/>
      <c r="U105" s="24"/>
      <c r="V105" s="24"/>
      <c r="W105" s="24"/>
      <c r="X105" s="24"/>
      <c r="Y105" s="24"/>
      <c r="Z105" s="24"/>
      <c r="AA105" s="24"/>
      <c r="AB105" s="24"/>
      <c r="AC105" s="24"/>
    </row>
    <row r="106" spans="1:29" ht="12.75">
      <c r="A106" s="18"/>
      <c r="B106" s="18"/>
      <c r="C106" s="22"/>
      <c r="D106" s="19"/>
      <c r="E106" s="19"/>
      <c r="F106" s="19"/>
      <c r="G106" s="19"/>
      <c r="H106" s="19"/>
      <c r="I106" s="19"/>
      <c r="J106" s="19"/>
      <c r="K106" s="20"/>
      <c r="L106" s="20"/>
      <c r="M106" s="20"/>
      <c r="N106" s="20"/>
      <c r="O106" s="20"/>
      <c r="P106" s="16"/>
      <c r="Q106" s="16"/>
      <c r="R106" s="16"/>
      <c r="S106" s="16"/>
      <c r="T106" s="16"/>
      <c r="U106" s="24"/>
      <c r="V106" s="24"/>
      <c r="W106" s="24"/>
      <c r="X106" s="24"/>
      <c r="Y106" s="24"/>
      <c r="Z106" s="24"/>
      <c r="AA106" s="24"/>
      <c r="AB106" s="24"/>
      <c r="AC106" s="24"/>
    </row>
    <row r="107" spans="1:29" ht="12.75">
      <c r="A107" s="18"/>
      <c r="B107" s="18"/>
      <c r="C107" s="22"/>
      <c r="D107" s="19"/>
      <c r="E107" s="19"/>
      <c r="F107" s="19"/>
      <c r="G107" s="19"/>
      <c r="H107" s="19"/>
      <c r="I107" s="19"/>
      <c r="J107" s="19"/>
      <c r="K107" s="20"/>
      <c r="L107" s="20"/>
      <c r="M107" s="20"/>
      <c r="N107" s="20"/>
      <c r="O107" s="20"/>
      <c r="P107" s="16"/>
      <c r="Q107" s="16"/>
      <c r="R107" s="16"/>
      <c r="S107" s="16"/>
      <c r="T107" s="16"/>
      <c r="U107" s="24"/>
      <c r="V107" s="24"/>
      <c r="W107" s="24"/>
      <c r="X107" s="24"/>
      <c r="Y107" s="24"/>
      <c r="Z107" s="24"/>
      <c r="AA107" s="24"/>
      <c r="AB107" s="24"/>
      <c r="AC107" s="24"/>
    </row>
    <row r="108" spans="1:29" ht="12.75">
      <c r="A108" s="18"/>
      <c r="B108" s="18"/>
      <c r="C108" s="22"/>
      <c r="D108" s="19"/>
      <c r="E108" s="19"/>
      <c r="F108" s="19"/>
      <c r="G108" s="19"/>
      <c r="H108" s="19"/>
      <c r="I108" s="19"/>
      <c r="J108" s="19"/>
      <c r="K108" s="20"/>
      <c r="L108" s="20"/>
      <c r="M108" s="20"/>
      <c r="N108" s="20"/>
      <c r="O108" s="20"/>
      <c r="P108" s="16"/>
      <c r="Q108" s="16"/>
      <c r="R108" s="16"/>
      <c r="S108" s="16"/>
      <c r="T108" s="16"/>
      <c r="U108" s="24"/>
      <c r="V108" s="24"/>
      <c r="W108" s="24"/>
      <c r="X108" s="24"/>
      <c r="Y108" s="24"/>
      <c r="Z108" s="24"/>
      <c r="AA108" s="24"/>
      <c r="AB108" s="24"/>
      <c r="AC108" s="24"/>
    </row>
    <row r="109" spans="1:29" ht="12.75">
      <c r="A109" s="18"/>
      <c r="B109" s="18"/>
      <c r="C109" s="22"/>
      <c r="D109" s="19"/>
      <c r="E109" s="19"/>
      <c r="F109" s="19"/>
      <c r="G109" s="19"/>
      <c r="H109" s="19"/>
      <c r="I109" s="19"/>
      <c r="J109" s="19"/>
      <c r="K109" s="20"/>
      <c r="L109" s="20"/>
      <c r="M109" s="20"/>
      <c r="N109" s="20"/>
      <c r="O109" s="20"/>
      <c r="P109" s="16"/>
      <c r="Q109" s="16"/>
      <c r="R109" s="16"/>
      <c r="S109" s="16"/>
      <c r="T109" s="16"/>
      <c r="U109" s="24"/>
      <c r="V109" s="24"/>
      <c r="W109" s="24"/>
      <c r="X109" s="24"/>
      <c r="Y109" s="24"/>
      <c r="Z109" s="24"/>
      <c r="AA109" s="24"/>
      <c r="AB109" s="24"/>
      <c r="AC109" s="24"/>
    </row>
    <row r="110" spans="1:29" ht="12.75">
      <c r="A110" s="18"/>
      <c r="B110" s="18"/>
      <c r="C110" s="22"/>
      <c r="D110" s="19"/>
      <c r="E110" s="19"/>
      <c r="F110" s="19"/>
      <c r="G110" s="19"/>
      <c r="H110" s="19"/>
      <c r="I110" s="19"/>
      <c r="J110" s="19"/>
      <c r="K110" s="20"/>
      <c r="L110" s="20"/>
      <c r="M110" s="20"/>
      <c r="N110" s="20"/>
      <c r="O110" s="20"/>
      <c r="P110" s="16"/>
      <c r="Q110" s="16"/>
      <c r="R110" s="16"/>
      <c r="S110" s="16"/>
      <c r="T110" s="16"/>
      <c r="U110" s="24"/>
      <c r="V110" s="24"/>
      <c r="W110" s="24"/>
      <c r="X110" s="24"/>
      <c r="Y110" s="24"/>
      <c r="Z110" s="24"/>
      <c r="AA110" s="24"/>
      <c r="AB110" s="24"/>
      <c r="AC110" s="24"/>
    </row>
    <row r="111" spans="1:29" ht="12.75">
      <c r="A111" s="18"/>
      <c r="B111" s="18"/>
      <c r="C111" s="22"/>
      <c r="D111" s="19"/>
      <c r="E111" s="19"/>
      <c r="F111" s="19"/>
      <c r="G111" s="19"/>
      <c r="H111" s="19"/>
      <c r="I111" s="19"/>
      <c r="J111" s="19"/>
      <c r="K111" s="20"/>
      <c r="L111" s="20"/>
      <c r="M111" s="20"/>
      <c r="N111" s="20"/>
      <c r="O111" s="20"/>
      <c r="P111" s="16"/>
      <c r="Q111" s="16"/>
      <c r="R111" s="16"/>
      <c r="S111" s="16"/>
      <c r="T111" s="16"/>
      <c r="U111" s="24"/>
      <c r="V111" s="24"/>
      <c r="W111" s="24"/>
      <c r="X111" s="24"/>
      <c r="Y111" s="24"/>
      <c r="Z111" s="24"/>
      <c r="AA111" s="24"/>
      <c r="AB111" s="24"/>
      <c r="AC111" s="24"/>
    </row>
    <row r="112" spans="1:29" ht="12.75">
      <c r="A112" s="18"/>
      <c r="B112" s="18"/>
      <c r="C112" s="22"/>
      <c r="D112" s="19"/>
      <c r="E112" s="19"/>
      <c r="F112" s="19"/>
      <c r="G112" s="19"/>
      <c r="H112" s="19"/>
      <c r="I112" s="19"/>
      <c r="J112" s="19"/>
      <c r="K112" s="20"/>
      <c r="L112" s="20"/>
      <c r="M112" s="20"/>
      <c r="N112" s="20"/>
      <c r="O112" s="20"/>
      <c r="P112" s="16"/>
      <c r="Q112" s="16"/>
      <c r="R112" s="16"/>
      <c r="S112" s="16"/>
      <c r="T112" s="16"/>
      <c r="U112" s="24"/>
      <c r="V112" s="24"/>
      <c r="W112" s="24"/>
      <c r="X112" s="24"/>
      <c r="Y112" s="24"/>
      <c r="Z112" s="24"/>
      <c r="AA112" s="24"/>
      <c r="AB112" s="24"/>
      <c r="AC112" s="24"/>
    </row>
    <row r="113" spans="1:29" ht="12.75">
      <c r="A113" s="18"/>
      <c r="B113" s="18"/>
      <c r="C113" s="22"/>
      <c r="D113" s="19"/>
      <c r="E113" s="19"/>
      <c r="F113" s="19"/>
      <c r="G113" s="19"/>
      <c r="H113" s="19"/>
      <c r="I113" s="19"/>
      <c r="J113" s="19"/>
      <c r="K113" s="20"/>
      <c r="L113" s="20"/>
      <c r="M113" s="20"/>
      <c r="N113" s="20"/>
      <c r="O113" s="20"/>
      <c r="P113" s="16"/>
      <c r="Q113" s="16"/>
      <c r="R113" s="16"/>
      <c r="S113" s="16"/>
      <c r="T113" s="16"/>
      <c r="U113" s="24"/>
      <c r="V113" s="24"/>
      <c r="W113" s="24"/>
      <c r="X113" s="24"/>
      <c r="Y113" s="24"/>
      <c r="Z113" s="24"/>
      <c r="AA113" s="24"/>
      <c r="AB113" s="24"/>
      <c r="AC113" s="24"/>
    </row>
    <row r="114" spans="1:29" ht="12.75">
      <c r="A114" s="18"/>
      <c r="B114" s="18"/>
      <c r="C114" s="22"/>
      <c r="D114" s="19"/>
      <c r="E114" s="19"/>
      <c r="F114" s="19"/>
      <c r="G114" s="19"/>
      <c r="H114" s="19"/>
      <c r="I114" s="19"/>
      <c r="J114" s="19"/>
      <c r="K114" s="20"/>
      <c r="L114" s="20"/>
      <c r="M114" s="20"/>
      <c r="N114" s="20"/>
      <c r="O114" s="20"/>
      <c r="P114" s="16"/>
      <c r="Q114" s="16"/>
      <c r="R114" s="16"/>
      <c r="S114" s="16"/>
      <c r="T114" s="16"/>
      <c r="U114" s="24"/>
      <c r="V114" s="24"/>
      <c r="W114" s="24"/>
      <c r="X114" s="24"/>
      <c r="Y114" s="24"/>
      <c r="Z114" s="24"/>
      <c r="AA114" s="24"/>
      <c r="AB114" s="24"/>
      <c r="AC114" s="24"/>
    </row>
    <row r="115" spans="1:29" ht="12.75">
      <c r="A115" s="18"/>
      <c r="B115" s="18"/>
      <c r="C115" s="22"/>
      <c r="D115" s="19"/>
      <c r="E115" s="19"/>
      <c r="F115" s="19"/>
      <c r="G115" s="19"/>
      <c r="H115" s="19"/>
      <c r="I115" s="19"/>
      <c r="J115" s="19"/>
      <c r="K115" s="20"/>
      <c r="L115" s="20"/>
      <c r="M115" s="20"/>
      <c r="N115" s="20"/>
      <c r="O115" s="20"/>
      <c r="P115" s="16"/>
      <c r="Q115" s="16"/>
      <c r="R115" s="16"/>
      <c r="S115" s="16"/>
      <c r="T115" s="16"/>
      <c r="U115" s="24"/>
      <c r="V115" s="24"/>
      <c r="W115" s="24"/>
      <c r="X115" s="24"/>
      <c r="Y115" s="24"/>
      <c r="Z115" s="24"/>
      <c r="AA115" s="24"/>
      <c r="AB115" s="24"/>
      <c r="AC115" s="24"/>
    </row>
    <row r="116" spans="1:29" ht="12.75">
      <c r="A116" s="18"/>
      <c r="B116" s="18"/>
      <c r="C116" s="22"/>
      <c r="D116" s="19"/>
      <c r="E116" s="19"/>
      <c r="F116" s="19"/>
      <c r="G116" s="19"/>
      <c r="H116" s="19"/>
      <c r="I116" s="19"/>
      <c r="J116" s="19"/>
      <c r="K116" s="20"/>
      <c r="L116" s="20"/>
      <c r="M116" s="20"/>
      <c r="N116" s="20"/>
      <c r="O116" s="20"/>
      <c r="P116" s="16"/>
      <c r="Q116" s="16"/>
      <c r="R116" s="16"/>
      <c r="S116" s="16"/>
      <c r="T116" s="16"/>
      <c r="U116" s="24"/>
      <c r="V116" s="24"/>
      <c r="W116" s="24"/>
      <c r="X116" s="24"/>
      <c r="Y116" s="24"/>
      <c r="Z116" s="24"/>
      <c r="AA116" s="24"/>
      <c r="AB116" s="24"/>
      <c r="AC116" s="24"/>
    </row>
    <row r="117" spans="1:29" ht="12.75">
      <c r="A117" s="18"/>
      <c r="B117" s="18"/>
      <c r="C117" s="22"/>
      <c r="D117" s="19"/>
      <c r="E117" s="19"/>
      <c r="F117" s="19"/>
      <c r="G117" s="19"/>
      <c r="H117" s="19"/>
      <c r="I117" s="19"/>
      <c r="J117" s="19"/>
      <c r="K117" s="20"/>
      <c r="L117" s="20"/>
      <c r="M117" s="20"/>
      <c r="N117" s="20"/>
      <c r="O117" s="20"/>
      <c r="P117" s="16"/>
      <c r="Q117" s="16"/>
      <c r="R117" s="16"/>
      <c r="S117" s="16"/>
      <c r="T117" s="16"/>
      <c r="U117" s="24"/>
      <c r="V117" s="24"/>
      <c r="W117" s="24"/>
      <c r="X117" s="24"/>
      <c r="Y117" s="24"/>
      <c r="Z117" s="24"/>
      <c r="AA117" s="24"/>
      <c r="AB117" s="24"/>
      <c r="AC117" s="24"/>
    </row>
    <row r="118" spans="1:29" ht="12.75">
      <c r="A118" s="18"/>
      <c r="B118" s="18"/>
      <c r="C118" s="22"/>
      <c r="D118" s="19"/>
      <c r="E118" s="19"/>
      <c r="F118" s="19"/>
      <c r="G118" s="19"/>
      <c r="H118" s="19"/>
      <c r="I118" s="19"/>
      <c r="J118" s="19"/>
      <c r="K118" s="20"/>
      <c r="L118" s="20"/>
      <c r="M118" s="20"/>
      <c r="N118" s="20"/>
      <c r="O118" s="20"/>
      <c r="P118" s="16"/>
      <c r="Q118" s="16"/>
      <c r="R118" s="16"/>
      <c r="S118" s="16"/>
      <c r="T118" s="16"/>
      <c r="U118" s="24"/>
      <c r="V118" s="24"/>
      <c r="W118" s="24"/>
      <c r="X118" s="24"/>
      <c r="Y118" s="24"/>
      <c r="Z118" s="24"/>
      <c r="AA118" s="24"/>
      <c r="AB118" s="24"/>
      <c r="AC118" s="24"/>
    </row>
    <row r="119" spans="1:29" ht="12.75">
      <c r="A119" s="18"/>
      <c r="B119" s="18"/>
      <c r="C119" s="22"/>
      <c r="D119" s="19"/>
      <c r="E119" s="19"/>
      <c r="F119" s="19"/>
      <c r="G119" s="19"/>
      <c r="H119" s="19"/>
      <c r="I119" s="19"/>
      <c r="J119" s="19"/>
      <c r="K119" s="20"/>
      <c r="L119" s="20"/>
      <c r="M119" s="20"/>
      <c r="N119" s="20"/>
      <c r="O119" s="20"/>
      <c r="P119" s="16"/>
      <c r="Q119" s="16"/>
      <c r="R119" s="16"/>
      <c r="S119" s="16"/>
      <c r="T119" s="16"/>
      <c r="U119" s="24"/>
      <c r="V119" s="24"/>
      <c r="W119" s="24"/>
      <c r="X119" s="24"/>
      <c r="Y119" s="24"/>
      <c r="Z119" s="24"/>
      <c r="AA119" s="24"/>
      <c r="AB119" s="24"/>
      <c r="AC119" s="24"/>
    </row>
    <row r="120" spans="1:29" ht="12.75">
      <c r="A120" s="18"/>
      <c r="B120" s="18"/>
      <c r="C120" s="22"/>
      <c r="D120" s="19"/>
      <c r="E120" s="19"/>
      <c r="F120" s="19"/>
      <c r="G120" s="19"/>
      <c r="H120" s="19"/>
      <c r="I120" s="19"/>
      <c r="J120" s="19"/>
      <c r="K120" s="20"/>
      <c r="L120" s="20"/>
      <c r="M120" s="20"/>
      <c r="N120" s="20"/>
      <c r="O120" s="20"/>
      <c r="P120" s="16"/>
      <c r="Q120" s="16"/>
      <c r="R120" s="16"/>
      <c r="S120" s="16"/>
      <c r="T120" s="16"/>
      <c r="U120" s="24"/>
      <c r="V120" s="24"/>
      <c r="W120" s="24"/>
      <c r="X120" s="24"/>
      <c r="Y120" s="24"/>
      <c r="Z120" s="24"/>
      <c r="AA120" s="24"/>
      <c r="AB120" s="24"/>
      <c r="AC120" s="24"/>
    </row>
    <row r="121" spans="1:29" ht="12.75">
      <c r="A121" s="18"/>
      <c r="B121" s="18"/>
      <c r="C121" s="22"/>
      <c r="D121" s="19"/>
      <c r="E121" s="19"/>
      <c r="F121" s="19"/>
      <c r="G121" s="19"/>
      <c r="H121" s="19"/>
      <c r="I121" s="19"/>
      <c r="J121" s="19"/>
      <c r="K121" s="20"/>
      <c r="L121" s="20"/>
      <c r="M121" s="20"/>
      <c r="N121" s="20"/>
      <c r="O121" s="20"/>
      <c r="P121" s="16"/>
      <c r="Q121" s="16"/>
      <c r="R121" s="16"/>
      <c r="S121" s="16"/>
      <c r="T121" s="16"/>
      <c r="U121" s="24"/>
      <c r="V121" s="24"/>
      <c r="W121" s="24"/>
      <c r="X121" s="24"/>
      <c r="Y121" s="24"/>
      <c r="Z121" s="24"/>
      <c r="AA121" s="24"/>
      <c r="AB121" s="24"/>
      <c r="AC121" s="24"/>
    </row>
    <row r="122" spans="1:29" ht="12.75">
      <c r="A122" s="18"/>
      <c r="B122" s="18"/>
      <c r="C122" s="22"/>
      <c r="D122" s="19"/>
      <c r="E122" s="19"/>
      <c r="F122" s="19"/>
      <c r="G122" s="19"/>
      <c r="H122" s="19"/>
      <c r="I122" s="19"/>
      <c r="J122" s="19"/>
      <c r="K122" s="20"/>
      <c r="L122" s="20"/>
      <c r="M122" s="20"/>
      <c r="N122" s="20"/>
      <c r="O122" s="20"/>
      <c r="P122" s="16"/>
      <c r="Q122" s="16"/>
      <c r="R122" s="16"/>
      <c r="S122" s="16"/>
      <c r="T122" s="16"/>
      <c r="U122" s="24"/>
      <c r="V122" s="24"/>
      <c r="W122" s="24"/>
      <c r="X122" s="24"/>
      <c r="Y122" s="24"/>
      <c r="Z122" s="24"/>
      <c r="AA122" s="24"/>
      <c r="AB122" s="24"/>
      <c r="AC122" s="24"/>
    </row>
    <row r="123" spans="1:29" ht="12.75">
      <c r="A123" s="18"/>
      <c r="B123" s="18"/>
      <c r="C123" s="22"/>
      <c r="D123" s="19"/>
      <c r="E123" s="19"/>
      <c r="F123" s="19"/>
      <c r="G123" s="19"/>
      <c r="H123" s="19"/>
      <c r="I123" s="19"/>
      <c r="J123" s="19"/>
      <c r="K123" s="20"/>
      <c r="L123" s="20"/>
      <c r="M123" s="20"/>
      <c r="N123" s="20"/>
      <c r="O123" s="20"/>
      <c r="P123" s="16"/>
      <c r="Q123" s="16"/>
      <c r="R123" s="16"/>
      <c r="S123" s="16"/>
      <c r="T123" s="16"/>
      <c r="U123" s="24"/>
      <c r="V123" s="24"/>
      <c r="W123" s="24"/>
      <c r="X123" s="24"/>
      <c r="Y123" s="24"/>
      <c r="Z123" s="24"/>
      <c r="AA123" s="24"/>
      <c r="AB123" s="24"/>
      <c r="AC123" s="24"/>
    </row>
    <row r="124" spans="1:29" ht="12.75">
      <c r="A124" s="18"/>
      <c r="B124" s="18"/>
      <c r="C124" s="22"/>
      <c r="D124" s="19"/>
      <c r="E124" s="19"/>
      <c r="F124" s="19"/>
      <c r="G124" s="19"/>
      <c r="H124" s="19"/>
      <c r="I124" s="19"/>
      <c r="J124" s="19"/>
      <c r="K124" s="20"/>
      <c r="L124" s="20"/>
      <c r="M124" s="20"/>
      <c r="N124" s="20"/>
      <c r="O124" s="20"/>
      <c r="P124" s="16"/>
      <c r="Q124" s="16"/>
      <c r="R124" s="16"/>
      <c r="S124" s="16"/>
      <c r="T124" s="16"/>
      <c r="U124" s="24"/>
      <c r="V124" s="24"/>
      <c r="W124" s="24"/>
      <c r="X124" s="24"/>
      <c r="Y124" s="24"/>
      <c r="Z124" s="24"/>
      <c r="AA124" s="24"/>
      <c r="AB124" s="24"/>
      <c r="AC124" s="24"/>
    </row>
    <row r="125" spans="1:29" ht="12.75">
      <c r="A125" s="18"/>
      <c r="B125" s="18"/>
      <c r="C125" s="22"/>
      <c r="D125" s="19"/>
      <c r="E125" s="19"/>
      <c r="F125" s="19"/>
      <c r="G125" s="19"/>
      <c r="H125" s="19"/>
      <c r="I125" s="19"/>
      <c r="J125" s="19"/>
      <c r="K125" s="20"/>
      <c r="L125" s="20"/>
      <c r="M125" s="20"/>
      <c r="N125" s="20"/>
      <c r="O125" s="20"/>
      <c r="P125" s="16"/>
      <c r="Q125" s="16"/>
      <c r="R125" s="16"/>
      <c r="S125" s="16"/>
      <c r="T125" s="16"/>
      <c r="U125" s="24"/>
      <c r="V125" s="24"/>
      <c r="W125" s="24"/>
      <c r="X125" s="24"/>
      <c r="Y125" s="24"/>
      <c r="Z125" s="24"/>
      <c r="AA125" s="24"/>
      <c r="AB125" s="24"/>
      <c r="AC125" s="24"/>
    </row>
    <row r="126" spans="1:29" ht="12.75">
      <c r="A126" s="18"/>
      <c r="B126" s="18"/>
      <c r="C126" s="22"/>
      <c r="D126" s="19"/>
      <c r="E126" s="19"/>
      <c r="F126" s="19"/>
      <c r="G126" s="19"/>
      <c r="H126" s="19"/>
      <c r="I126" s="19"/>
      <c r="J126" s="19"/>
      <c r="K126" s="20"/>
      <c r="L126" s="20"/>
      <c r="M126" s="20"/>
      <c r="N126" s="20"/>
      <c r="O126" s="20"/>
      <c r="P126" s="16"/>
      <c r="Q126" s="16"/>
      <c r="R126" s="16"/>
      <c r="S126" s="16"/>
      <c r="T126" s="16"/>
      <c r="U126" s="24"/>
      <c r="V126" s="24"/>
      <c r="W126" s="24"/>
      <c r="X126" s="24"/>
      <c r="Y126" s="24"/>
      <c r="Z126" s="24"/>
      <c r="AA126" s="24"/>
      <c r="AB126" s="24"/>
      <c r="AC126" s="24"/>
    </row>
    <row r="127" spans="1:29" ht="12.75">
      <c r="A127" s="18"/>
      <c r="B127" s="18"/>
      <c r="C127" s="22"/>
      <c r="D127" s="19"/>
      <c r="E127" s="19"/>
      <c r="F127" s="19"/>
      <c r="G127" s="19"/>
      <c r="H127" s="19"/>
      <c r="I127" s="19"/>
      <c r="J127" s="19"/>
      <c r="K127" s="20"/>
      <c r="L127" s="20"/>
      <c r="M127" s="20"/>
      <c r="N127" s="20"/>
      <c r="O127" s="20"/>
      <c r="P127" s="16"/>
      <c r="Q127" s="16"/>
      <c r="R127" s="16"/>
      <c r="S127" s="16"/>
      <c r="T127" s="16"/>
      <c r="U127" s="24"/>
      <c r="V127" s="24"/>
      <c r="W127" s="24"/>
      <c r="X127" s="24"/>
      <c r="Y127" s="24"/>
      <c r="Z127" s="24"/>
      <c r="AA127" s="24"/>
      <c r="AB127" s="24"/>
      <c r="AC127" s="24"/>
    </row>
    <row r="128" spans="1:29" ht="12.75">
      <c r="A128" s="18"/>
      <c r="B128" s="18"/>
      <c r="C128" s="22"/>
      <c r="D128" s="19"/>
      <c r="E128" s="19"/>
      <c r="F128" s="19"/>
      <c r="G128" s="19"/>
      <c r="H128" s="19"/>
      <c r="I128" s="19"/>
      <c r="J128" s="19"/>
      <c r="K128" s="20"/>
      <c r="L128" s="20"/>
      <c r="M128" s="20"/>
      <c r="N128" s="20"/>
      <c r="O128" s="20"/>
      <c r="P128" s="16"/>
      <c r="Q128" s="16"/>
      <c r="R128" s="16"/>
      <c r="S128" s="16"/>
      <c r="T128" s="16"/>
      <c r="U128" s="24"/>
      <c r="V128" s="24"/>
      <c r="W128" s="24"/>
      <c r="X128" s="24"/>
      <c r="Y128" s="24"/>
      <c r="Z128" s="24"/>
      <c r="AA128" s="24"/>
      <c r="AB128" s="24"/>
      <c r="AC128" s="24"/>
    </row>
    <row r="129" spans="1:29" ht="12.75">
      <c r="A129" s="18"/>
      <c r="B129" s="18"/>
      <c r="C129" s="22"/>
      <c r="D129" s="19"/>
      <c r="E129" s="19"/>
      <c r="F129" s="19"/>
      <c r="G129" s="19"/>
      <c r="H129" s="19"/>
      <c r="I129" s="19"/>
      <c r="J129" s="19"/>
      <c r="K129" s="20"/>
      <c r="L129" s="20"/>
      <c r="M129" s="20"/>
      <c r="N129" s="20"/>
      <c r="O129" s="20"/>
      <c r="P129" s="16"/>
      <c r="Q129" s="16"/>
      <c r="R129" s="16"/>
      <c r="S129" s="16"/>
      <c r="T129" s="16"/>
      <c r="U129" s="24"/>
      <c r="V129" s="24"/>
      <c r="W129" s="24"/>
      <c r="X129" s="24"/>
      <c r="Y129" s="24"/>
      <c r="Z129" s="24"/>
      <c r="AA129" s="24"/>
      <c r="AB129" s="24"/>
      <c r="AC129" s="24"/>
    </row>
    <row r="130" spans="1:29" ht="12.75">
      <c r="A130" s="18"/>
      <c r="B130" s="18"/>
      <c r="C130" s="22"/>
      <c r="D130" s="19"/>
      <c r="E130" s="19"/>
      <c r="F130" s="19"/>
      <c r="G130" s="19"/>
      <c r="H130" s="19"/>
      <c r="I130" s="19"/>
      <c r="J130" s="19"/>
      <c r="K130" s="20"/>
      <c r="L130" s="20"/>
      <c r="M130" s="20"/>
      <c r="N130" s="20"/>
      <c r="O130" s="20"/>
      <c r="P130" s="16"/>
      <c r="Q130" s="16"/>
      <c r="R130" s="16"/>
      <c r="S130" s="16"/>
      <c r="T130" s="16"/>
      <c r="U130" s="24"/>
      <c r="V130" s="24"/>
      <c r="W130" s="24"/>
      <c r="X130" s="24"/>
      <c r="Y130" s="24"/>
      <c r="Z130" s="24"/>
      <c r="AA130" s="24"/>
      <c r="AB130" s="24"/>
      <c r="AC130" s="24"/>
    </row>
    <row r="131" spans="1:29" ht="12.75">
      <c r="A131" s="18"/>
      <c r="B131" s="18"/>
      <c r="C131" s="22"/>
      <c r="D131" s="19"/>
      <c r="E131" s="19"/>
      <c r="F131" s="19"/>
      <c r="G131" s="19"/>
      <c r="H131" s="19"/>
      <c r="I131" s="19"/>
      <c r="J131" s="19"/>
      <c r="K131" s="20"/>
      <c r="L131" s="20"/>
      <c r="M131" s="20"/>
      <c r="N131" s="20"/>
      <c r="O131" s="20"/>
      <c r="P131" s="16"/>
      <c r="Q131" s="16"/>
      <c r="R131" s="16"/>
      <c r="S131" s="16"/>
      <c r="T131" s="16"/>
      <c r="U131" s="24"/>
      <c r="V131" s="24"/>
      <c r="W131" s="24"/>
      <c r="X131" s="24"/>
      <c r="Y131" s="24"/>
      <c r="Z131" s="24"/>
      <c r="AA131" s="24"/>
      <c r="AB131" s="24"/>
      <c r="AC131" s="24"/>
    </row>
    <row r="132" spans="1:29" ht="12.75">
      <c r="A132" s="18"/>
      <c r="B132" s="18"/>
      <c r="C132" s="22"/>
      <c r="D132" s="19"/>
      <c r="E132" s="19"/>
      <c r="F132" s="19"/>
      <c r="G132" s="19"/>
      <c r="H132" s="19"/>
      <c r="I132" s="19"/>
      <c r="J132" s="19"/>
      <c r="K132" s="20"/>
      <c r="L132" s="20"/>
      <c r="M132" s="20"/>
      <c r="N132" s="20"/>
      <c r="O132" s="20"/>
      <c r="P132" s="16"/>
      <c r="Q132" s="16"/>
      <c r="R132" s="16"/>
      <c r="S132" s="16"/>
      <c r="T132" s="16"/>
      <c r="U132" s="24"/>
      <c r="V132" s="24"/>
      <c r="W132" s="24"/>
      <c r="X132" s="24"/>
      <c r="Y132" s="24"/>
      <c r="Z132" s="24"/>
      <c r="AA132" s="24"/>
      <c r="AB132" s="24"/>
      <c r="AC132" s="24"/>
    </row>
    <row r="133" spans="1:29" ht="12.75">
      <c r="A133" s="18"/>
      <c r="B133" s="18"/>
      <c r="C133" s="22"/>
      <c r="D133" s="19"/>
      <c r="E133" s="19"/>
      <c r="F133" s="19"/>
      <c r="G133" s="19"/>
      <c r="H133" s="19"/>
      <c r="I133" s="19"/>
      <c r="J133" s="19"/>
      <c r="K133" s="20"/>
      <c r="L133" s="20"/>
      <c r="M133" s="20"/>
      <c r="N133" s="20"/>
      <c r="O133" s="20"/>
      <c r="P133" s="16"/>
      <c r="Q133" s="16"/>
      <c r="R133" s="16"/>
      <c r="S133" s="16"/>
      <c r="T133" s="16"/>
      <c r="U133" s="24"/>
      <c r="V133" s="24"/>
      <c r="W133" s="24"/>
      <c r="X133" s="24"/>
      <c r="Y133" s="24"/>
      <c r="Z133" s="24"/>
      <c r="AA133" s="24"/>
      <c r="AB133" s="24"/>
      <c r="AC133" s="24"/>
    </row>
    <row r="134" spans="1:29" ht="12.75">
      <c r="A134" s="18"/>
      <c r="B134" s="18"/>
      <c r="C134" s="22"/>
      <c r="D134" s="19"/>
      <c r="E134" s="19"/>
      <c r="F134" s="19"/>
      <c r="G134" s="19"/>
      <c r="H134" s="19"/>
      <c r="I134" s="19"/>
      <c r="J134" s="19"/>
      <c r="K134" s="20"/>
      <c r="L134" s="20"/>
      <c r="M134" s="20"/>
      <c r="N134" s="20"/>
      <c r="O134" s="20"/>
      <c r="P134" s="16"/>
      <c r="Q134" s="16"/>
      <c r="R134" s="16"/>
      <c r="S134" s="16"/>
      <c r="T134" s="16"/>
      <c r="U134" s="24"/>
      <c r="V134" s="24"/>
      <c r="W134" s="24"/>
      <c r="X134" s="24"/>
      <c r="Y134" s="24"/>
      <c r="Z134" s="24"/>
      <c r="AA134" s="24"/>
      <c r="AB134" s="24"/>
      <c r="AC134" s="24"/>
    </row>
    <row r="135" spans="1:29" ht="12.75">
      <c r="A135" s="18"/>
      <c r="B135" s="18"/>
      <c r="C135" s="22"/>
      <c r="D135" s="19"/>
      <c r="E135" s="19"/>
      <c r="F135" s="19"/>
      <c r="G135" s="19"/>
      <c r="H135" s="19"/>
      <c r="I135" s="19"/>
      <c r="J135" s="19"/>
      <c r="K135" s="20"/>
      <c r="L135" s="20"/>
      <c r="M135" s="20"/>
      <c r="N135" s="20"/>
      <c r="O135" s="20"/>
      <c r="P135" s="16"/>
      <c r="Q135" s="16"/>
      <c r="R135" s="16"/>
      <c r="S135" s="16"/>
      <c r="T135" s="16"/>
      <c r="U135" s="24"/>
      <c r="V135" s="24"/>
      <c r="W135" s="24"/>
      <c r="X135" s="24"/>
      <c r="Y135" s="24"/>
      <c r="Z135" s="24"/>
      <c r="AA135" s="24"/>
      <c r="AB135" s="24"/>
      <c r="AC135" s="24"/>
    </row>
    <row r="136" spans="1:29" ht="12.75">
      <c r="A136" s="18"/>
      <c r="B136" s="18"/>
      <c r="C136" s="22"/>
      <c r="D136" s="19"/>
      <c r="E136" s="19"/>
      <c r="F136" s="19"/>
      <c r="G136" s="19"/>
      <c r="H136" s="19"/>
      <c r="I136" s="19"/>
      <c r="J136" s="19"/>
      <c r="K136" s="20"/>
      <c r="L136" s="20"/>
      <c r="M136" s="20"/>
      <c r="N136" s="20"/>
      <c r="O136" s="20"/>
      <c r="P136" s="16"/>
      <c r="Q136" s="16"/>
      <c r="R136" s="16"/>
      <c r="S136" s="16"/>
      <c r="T136" s="16"/>
      <c r="U136" s="24"/>
      <c r="V136" s="24"/>
      <c r="W136" s="24"/>
      <c r="X136" s="24"/>
      <c r="Y136" s="24"/>
      <c r="Z136" s="24"/>
      <c r="AA136" s="24"/>
      <c r="AB136" s="24"/>
      <c r="AC136" s="24"/>
    </row>
    <row r="137" spans="1:29" ht="12.75">
      <c r="A137" s="18"/>
      <c r="B137" s="18"/>
      <c r="C137" s="22"/>
      <c r="D137" s="19"/>
      <c r="E137" s="19"/>
      <c r="F137" s="19"/>
      <c r="G137" s="19"/>
      <c r="H137" s="19"/>
      <c r="I137" s="19"/>
      <c r="J137" s="19"/>
      <c r="K137" s="20"/>
      <c r="L137" s="20"/>
      <c r="M137" s="20"/>
      <c r="N137" s="20"/>
      <c r="O137" s="20"/>
      <c r="P137" s="16"/>
      <c r="Q137" s="16"/>
      <c r="R137" s="16"/>
      <c r="S137" s="16"/>
      <c r="T137" s="16"/>
      <c r="U137" s="24"/>
      <c r="V137" s="24"/>
      <c r="W137" s="24"/>
      <c r="X137" s="24"/>
      <c r="Y137" s="24"/>
      <c r="Z137" s="24"/>
      <c r="AA137" s="24"/>
      <c r="AB137" s="24"/>
      <c r="AC137" s="24"/>
    </row>
    <row r="138" spans="1:29" ht="12.75">
      <c r="A138" s="18"/>
      <c r="B138" s="18"/>
      <c r="C138" s="22"/>
      <c r="D138" s="19"/>
      <c r="E138" s="19"/>
      <c r="F138" s="19"/>
      <c r="G138" s="19"/>
      <c r="H138" s="19"/>
      <c r="I138" s="19"/>
      <c r="J138" s="19"/>
      <c r="K138" s="20"/>
      <c r="L138" s="20"/>
      <c r="M138" s="20"/>
      <c r="N138" s="20"/>
      <c r="O138" s="20"/>
      <c r="P138" s="16"/>
      <c r="Q138" s="16"/>
      <c r="R138" s="16"/>
      <c r="S138" s="16"/>
      <c r="T138" s="16"/>
      <c r="U138" s="24"/>
      <c r="V138" s="24"/>
      <c r="W138" s="24"/>
      <c r="X138" s="24"/>
      <c r="Y138" s="24"/>
      <c r="Z138" s="24"/>
      <c r="AA138" s="24"/>
      <c r="AB138" s="24"/>
      <c r="AC138" s="24"/>
    </row>
    <row r="139" spans="1:29" ht="12.75">
      <c r="A139" s="18"/>
      <c r="B139" s="18"/>
      <c r="C139" s="22"/>
      <c r="D139" s="19"/>
      <c r="E139" s="19"/>
      <c r="F139" s="19"/>
      <c r="G139" s="19"/>
      <c r="H139" s="19"/>
      <c r="I139" s="19"/>
      <c r="J139" s="19"/>
      <c r="K139" s="20"/>
      <c r="L139" s="20"/>
      <c r="M139" s="20"/>
      <c r="N139" s="20"/>
      <c r="O139" s="20"/>
      <c r="P139" s="16"/>
      <c r="Q139" s="16"/>
      <c r="R139" s="16"/>
      <c r="S139" s="16"/>
      <c r="T139" s="16"/>
      <c r="U139" s="24"/>
      <c r="V139" s="24"/>
      <c r="W139" s="24"/>
      <c r="X139" s="24"/>
      <c r="Y139" s="24"/>
      <c r="Z139" s="24"/>
      <c r="AA139" s="24"/>
      <c r="AB139" s="24"/>
      <c r="AC139" s="24"/>
    </row>
    <row r="140" spans="1:29" ht="12.75">
      <c r="A140" s="18"/>
      <c r="B140" s="18"/>
      <c r="C140" s="22"/>
      <c r="D140" s="19"/>
      <c r="E140" s="19"/>
      <c r="F140" s="19"/>
      <c r="G140" s="19"/>
      <c r="H140" s="19"/>
      <c r="I140" s="19"/>
      <c r="J140" s="19"/>
      <c r="K140" s="20"/>
      <c r="L140" s="20"/>
      <c r="M140" s="20"/>
      <c r="N140" s="20"/>
      <c r="O140" s="20"/>
      <c r="P140" s="16"/>
      <c r="Q140" s="16"/>
      <c r="R140" s="16"/>
      <c r="S140" s="16"/>
      <c r="T140" s="16"/>
      <c r="U140" s="24"/>
      <c r="V140" s="24"/>
      <c r="W140" s="24"/>
      <c r="X140" s="24"/>
      <c r="Y140" s="24"/>
      <c r="Z140" s="24"/>
      <c r="AA140" s="24"/>
      <c r="AB140" s="24"/>
      <c r="AC140" s="24"/>
    </row>
    <row r="141" spans="1:29" ht="12.75">
      <c r="A141" s="18"/>
      <c r="B141" s="18"/>
      <c r="C141" s="22"/>
      <c r="D141" s="19"/>
      <c r="E141" s="19"/>
      <c r="F141" s="19"/>
      <c r="G141" s="19"/>
      <c r="H141" s="19"/>
      <c r="I141" s="19"/>
      <c r="J141" s="19"/>
      <c r="K141" s="20"/>
      <c r="L141" s="20"/>
      <c r="M141" s="20"/>
      <c r="N141" s="20"/>
      <c r="O141" s="20"/>
      <c r="P141" s="16"/>
      <c r="Q141" s="16"/>
      <c r="R141" s="16"/>
      <c r="S141" s="16"/>
      <c r="T141" s="16"/>
      <c r="U141" s="24"/>
      <c r="V141" s="24"/>
      <c r="W141" s="24"/>
      <c r="X141" s="24"/>
      <c r="Y141" s="24"/>
      <c r="Z141" s="24"/>
      <c r="AA141" s="24"/>
      <c r="AB141" s="24"/>
      <c r="AC141" s="24"/>
    </row>
    <row r="142" spans="1:29" ht="12.75">
      <c r="A142" s="18"/>
      <c r="B142" s="18"/>
      <c r="C142" s="22"/>
      <c r="D142" s="19"/>
      <c r="E142" s="19"/>
      <c r="F142" s="19"/>
      <c r="G142" s="19"/>
      <c r="H142" s="19"/>
      <c r="I142" s="19"/>
      <c r="J142" s="19"/>
      <c r="K142" s="20"/>
      <c r="L142" s="20"/>
      <c r="M142" s="20"/>
      <c r="N142" s="20"/>
      <c r="O142" s="20"/>
      <c r="P142" s="16"/>
      <c r="Q142" s="16"/>
      <c r="R142" s="16"/>
      <c r="S142" s="16"/>
      <c r="T142" s="16"/>
      <c r="U142" s="24"/>
      <c r="V142" s="24"/>
      <c r="W142" s="24"/>
      <c r="X142" s="24"/>
      <c r="Y142" s="24"/>
      <c r="Z142" s="24"/>
      <c r="AA142" s="24"/>
      <c r="AB142" s="24"/>
      <c r="AC142" s="24"/>
    </row>
    <row r="143" spans="1:29" ht="12.75">
      <c r="A143" s="18"/>
      <c r="B143" s="18"/>
      <c r="C143" s="22"/>
      <c r="D143" s="19"/>
      <c r="E143" s="19"/>
      <c r="F143" s="19"/>
      <c r="G143" s="19"/>
      <c r="H143" s="19"/>
      <c r="I143" s="19"/>
      <c r="J143" s="19"/>
      <c r="K143" s="20"/>
      <c r="L143" s="20"/>
      <c r="M143" s="20"/>
      <c r="N143" s="20"/>
      <c r="O143" s="20"/>
      <c r="P143" s="16"/>
      <c r="Q143" s="16"/>
      <c r="R143" s="16"/>
      <c r="S143" s="16"/>
      <c r="T143" s="16"/>
      <c r="U143" s="24"/>
      <c r="V143" s="24"/>
      <c r="W143" s="24"/>
      <c r="X143" s="24"/>
      <c r="Y143" s="24"/>
      <c r="Z143" s="24"/>
      <c r="AA143" s="24"/>
      <c r="AB143" s="24"/>
      <c r="AC143" s="24"/>
    </row>
    <row r="144" spans="1:29" ht="12.75">
      <c r="A144" s="18"/>
      <c r="B144" s="18"/>
      <c r="C144" s="22"/>
      <c r="D144" s="19"/>
      <c r="E144" s="19"/>
      <c r="F144" s="19"/>
      <c r="G144" s="19"/>
      <c r="H144" s="19"/>
      <c r="I144" s="19"/>
      <c r="J144" s="19"/>
      <c r="K144" s="20"/>
      <c r="L144" s="20"/>
      <c r="M144" s="20"/>
      <c r="N144" s="20"/>
      <c r="O144" s="20"/>
      <c r="P144" s="16"/>
      <c r="Q144" s="16"/>
      <c r="R144" s="16"/>
      <c r="S144" s="16"/>
      <c r="T144" s="16"/>
      <c r="U144" s="24"/>
      <c r="V144" s="24"/>
      <c r="W144" s="24"/>
      <c r="X144" s="24"/>
      <c r="Y144" s="24"/>
      <c r="Z144" s="24"/>
      <c r="AA144" s="24"/>
      <c r="AB144" s="24"/>
      <c r="AC144" s="24"/>
    </row>
    <row r="145" spans="1:29" ht="12.75">
      <c r="A145" s="18"/>
      <c r="B145" s="18"/>
      <c r="C145" s="22"/>
      <c r="D145" s="19"/>
      <c r="E145" s="19"/>
      <c r="F145" s="19"/>
      <c r="G145" s="19"/>
      <c r="H145" s="19"/>
      <c r="I145" s="19"/>
      <c r="J145" s="19"/>
      <c r="K145" s="20"/>
      <c r="L145" s="20"/>
      <c r="M145" s="20"/>
      <c r="N145" s="20"/>
      <c r="O145" s="20"/>
      <c r="P145" s="16"/>
      <c r="Q145" s="16"/>
      <c r="R145" s="16"/>
      <c r="S145" s="16"/>
      <c r="T145" s="16"/>
      <c r="U145" s="24"/>
      <c r="V145" s="24"/>
      <c r="W145" s="24"/>
      <c r="X145" s="24"/>
      <c r="Y145" s="24"/>
      <c r="Z145" s="24"/>
      <c r="AA145" s="24"/>
      <c r="AB145" s="24"/>
      <c r="AC145" s="24"/>
    </row>
    <row r="146" spans="1:29" ht="12.75">
      <c r="A146" s="18"/>
      <c r="B146" s="18"/>
      <c r="C146" s="22"/>
      <c r="D146" s="19"/>
      <c r="E146" s="19"/>
      <c r="F146" s="19"/>
      <c r="G146" s="19"/>
      <c r="H146" s="19"/>
      <c r="I146" s="19"/>
      <c r="J146" s="19"/>
      <c r="K146" s="20"/>
      <c r="L146" s="20"/>
      <c r="M146" s="20"/>
      <c r="N146" s="20"/>
      <c r="O146" s="20"/>
      <c r="P146" s="16"/>
      <c r="Q146" s="16"/>
      <c r="R146" s="16"/>
      <c r="S146" s="16"/>
      <c r="T146" s="16"/>
      <c r="U146" s="24"/>
      <c r="V146" s="24"/>
      <c r="W146" s="24"/>
      <c r="X146" s="24"/>
      <c r="Y146" s="24"/>
      <c r="Z146" s="24"/>
      <c r="AA146" s="24"/>
      <c r="AB146" s="24"/>
      <c r="AC146" s="24"/>
    </row>
    <row r="147" spans="1:29" ht="12.75">
      <c r="A147" s="18"/>
      <c r="B147" s="18"/>
      <c r="C147" s="22"/>
      <c r="D147" s="19"/>
      <c r="E147" s="19"/>
      <c r="F147" s="19"/>
      <c r="G147" s="19"/>
      <c r="H147" s="19"/>
      <c r="I147" s="19"/>
      <c r="J147" s="19"/>
      <c r="K147" s="20"/>
      <c r="L147" s="20"/>
      <c r="M147" s="20"/>
      <c r="N147" s="20"/>
      <c r="O147" s="20"/>
      <c r="P147" s="16"/>
      <c r="Q147" s="16"/>
      <c r="R147" s="16"/>
      <c r="S147" s="16"/>
      <c r="T147" s="16"/>
      <c r="U147" s="24"/>
      <c r="V147" s="24"/>
      <c r="W147" s="24"/>
      <c r="X147" s="24"/>
      <c r="Y147" s="24"/>
      <c r="Z147" s="24"/>
      <c r="AA147" s="24"/>
      <c r="AB147" s="24"/>
      <c r="AC147" s="24"/>
    </row>
    <row r="148" spans="1:29" ht="12.75">
      <c r="A148" s="18"/>
      <c r="B148" s="18"/>
      <c r="C148" s="22"/>
      <c r="D148" s="19"/>
      <c r="E148" s="19"/>
      <c r="F148" s="19"/>
      <c r="G148" s="19"/>
      <c r="H148" s="19"/>
      <c r="I148" s="19"/>
      <c r="J148" s="19"/>
      <c r="K148" s="20"/>
      <c r="L148" s="20"/>
      <c r="M148" s="20"/>
      <c r="N148" s="20"/>
      <c r="O148" s="20"/>
      <c r="P148" s="16"/>
      <c r="Q148" s="16"/>
      <c r="R148" s="16"/>
      <c r="S148" s="16"/>
      <c r="T148" s="16"/>
      <c r="U148" s="24"/>
      <c r="V148" s="24"/>
      <c r="W148" s="24"/>
      <c r="X148" s="24"/>
      <c r="Y148" s="24"/>
      <c r="Z148" s="24"/>
      <c r="AA148" s="24"/>
      <c r="AB148" s="24"/>
      <c r="AC148" s="24"/>
    </row>
    <row r="149" spans="1:29" ht="12.75">
      <c r="A149" s="18"/>
      <c r="B149" s="18"/>
      <c r="C149" s="22"/>
      <c r="D149" s="19"/>
      <c r="E149" s="19"/>
      <c r="F149" s="19"/>
      <c r="G149" s="19"/>
      <c r="H149" s="19"/>
      <c r="I149" s="19"/>
      <c r="J149" s="19"/>
      <c r="K149" s="20"/>
      <c r="L149" s="20"/>
      <c r="M149" s="20"/>
      <c r="N149" s="20"/>
      <c r="O149" s="20"/>
      <c r="P149" s="16"/>
      <c r="Q149" s="16"/>
      <c r="R149" s="16"/>
      <c r="S149" s="16"/>
      <c r="T149" s="16"/>
      <c r="U149" s="24"/>
      <c r="V149" s="24"/>
      <c r="W149" s="24"/>
      <c r="X149" s="24"/>
      <c r="Y149" s="24"/>
      <c r="Z149" s="24"/>
      <c r="AA149" s="24"/>
      <c r="AB149" s="24"/>
      <c r="AC149" s="24"/>
    </row>
    <row r="150" spans="1:29" ht="12.75">
      <c r="A150" s="18"/>
      <c r="B150" s="18"/>
      <c r="C150" s="22"/>
      <c r="D150" s="19"/>
      <c r="E150" s="19"/>
      <c r="F150" s="19"/>
      <c r="G150" s="19"/>
      <c r="H150" s="19"/>
      <c r="I150" s="19"/>
      <c r="J150" s="19"/>
      <c r="K150" s="20"/>
      <c r="L150" s="20"/>
      <c r="M150" s="20"/>
      <c r="N150" s="20"/>
      <c r="O150" s="20"/>
      <c r="P150" s="16"/>
      <c r="Q150" s="16"/>
      <c r="R150" s="16"/>
      <c r="S150" s="16"/>
      <c r="T150" s="16"/>
      <c r="U150" s="24"/>
      <c r="V150" s="24"/>
      <c r="W150" s="24"/>
      <c r="X150" s="24"/>
      <c r="Y150" s="24"/>
      <c r="Z150" s="24"/>
      <c r="AA150" s="24"/>
      <c r="AB150" s="24"/>
      <c r="AC150" s="24"/>
    </row>
    <row r="151" spans="1:29" ht="12.75">
      <c r="A151" s="18"/>
      <c r="B151" s="18"/>
      <c r="C151" s="22"/>
      <c r="D151" s="19"/>
      <c r="E151" s="19"/>
      <c r="F151" s="19"/>
      <c r="G151" s="19"/>
      <c r="H151" s="19"/>
      <c r="I151" s="19"/>
      <c r="J151" s="19"/>
      <c r="K151" s="20"/>
      <c r="L151" s="20"/>
      <c r="M151" s="20"/>
      <c r="N151" s="20"/>
      <c r="O151" s="20"/>
      <c r="P151" s="16"/>
      <c r="Q151" s="16"/>
      <c r="R151" s="16"/>
      <c r="S151" s="16"/>
      <c r="T151" s="16"/>
      <c r="U151" s="24"/>
      <c r="V151" s="24"/>
      <c r="W151" s="24"/>
      <c r="X151" s="24"/>
      <c r="Y151" s="24"/>
      <c r="Z151" s="24"/>
      <c r="AA151" s="24"/>
      <c r="AB151" s="24"/>
      <c r="AC151" s="24"/>
    </row>
    <row r="152" spans="1:29" ht="12.75">
      <c r="A152" s="18"/>
      <c r="B152" s="18"/>
      <c r="C152" s="22"/>
      <c r="D152" s="19"/>
      <c r="E152" s="19"/>
      <c r="F152" s="19"/>
      <c r="G152" s="19"/>
      <c r="H152" s="19"/>
      <c r="I152" s="19"/>
      <c r="J152" s="19"/>
      <c r="K152" s="20"/>
      <c r="L152" s="20"/>
      <c r="M152" s="20"/>
      <c r="N152" s="20"/>
      <c r="O152" s="20"/>
      <c r="P152" s="16"/>
      <c r="Q152" s="16"/>
      <c r="R152" s="16"/>
      <c r="S152" s="16"/>
      <c r="T152" s="16"/>
      <c r="U152" s="24"/>
      <c r="V152" s="24"/>
      <c r="W152" s="24"/>
      <c r="X152" s="24"/>
      <c r="Y152" s="24"/>
      <c r="Z152" s="24"/>
      <c r="AA152" s="24"/>
      <c r="AB152" s="24"/>
      <c r="AC152" s="24"/>
    </row>
    <row r="153" spans="1:29" ht="12.75">
      <c r="A153" s="18"/>
      <c r="B153" s="18"/>
      <c r="C153" s="22"/>
      <c r="D153" s="19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</row>
    <row r="154" spans="1:29" ht="12.75">
      <c r="A154" s="18"/>
      <c r="B154" s="18"/>
      <c r="C154" s="22"/>
      <c r="D154" s="19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</row>
    <row r="155" spans="1:29" ht="12.75">
      <c r="A155" s="18"/>
      <c r="B155" s="18"/>
      <c r="C155" s="22"/>
      <c r="D155" s="19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</row>
    <row r="156" spans="1:29" ht="12.75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</row>
    <row r="157" spans="1:29" ht="12.75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</row>
    <row r="158" spans="1:29" ht="12.75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</row>
    <row r="159" spans="1:29" ht="12.75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</row>
    <row r="160" spans="1:29" ht="12.75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</row>
    <row r="161" spans="1:29" ht="12.75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</row>
    <row r="162" spans="1:29" ht="12.75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</row>
    <row r="163" spans="1:29" ht="12.75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</row>
    <row r="164" spans="1:29" ht="12.75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</row>
    <row r="165" spans="1:29" ht="12.75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</row>
    <row r="166" spans="1:29" ht="12.75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</row>
    <row r="167" spans="1:29" ht="12.75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</row>
    <row r="168" spans="1:29" ht="12.75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</row>
    <row r="169" spans="1:29" ht="12.75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</row>
    <row r="170" spans="1:29" ht="12.75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</row>
    <row r="171" spans="1:29" ht="12.75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</row>
    <row r="172" spans="1:29" ht="12.75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</row>
    <row r="173" spans="1:29" ht="12.75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</row>
    <row r="174" spans="1:29" ht="12.75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</row>
    <row r="175" spans="1:29" ht="12.7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</row>
    <row r="176" spans="1:29" ht="12.7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</row>
    <row r="177" spans="1:29" ht="12.75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</row>
    <row r="178" spans="1:29" ht="12.7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</row>
    <row r="179" spans="1:29" ht="12.75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</row>
    <row r="180" spans="1:29" ht="12.75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</row>
    <row r="181" spans="1:29" ht="12.75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</row>
    <row r="182" spans="1:29" ht="12.75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</row>
    <row r="183" spans="1:29" ht="12.75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</row>
    <row r="184" spans="1:29" ht="12.75">
      <c r="A184" s="26"/>
      <c r="B184" s="26"/>
      <c r="C184" s="26"/>
      <c r="D184" s="26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</row>
    <row r="185" spans="1:29" ht="12.75">
      <c r="A185" s="26"/>
      <c r="B185" s="26"/>
      <c r="C185" s="26"/>
      <c r="D185" s="26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</row>
    <row r="186" spans="1:29" ht="12.75">
      <c r="A186" s="26"/>
      <c r="B186" s="26"/>
      <c r="C186" s="26"/>
      <c r="D186" s="26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</row>
    <row r="187" spans="1:29" ht="12.75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</row>
    <row r="188" spans="1:29" ht="12.75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</row>
    <row r="189" spans="1:29" ht="12.75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</row>
    <row r="190" spans="1:29" ht="12.75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</row>
    <row r="191" spans="1:29" ht="12.75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</row>
    <row r="192" spans="1:29" ht="12.75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</row>
    <row r="193" spans="1:29" ht="12.75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</row>
    <row r="194" spans="1:29" ht="12.75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</row>
    <row r="195" spans="1:29" ht="12.75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</row>
    <row r="196" spans="1:29" ht="12.75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</row>
    <row r="197" spans="1:29" ht="12.75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</row>
    <row r="198" spans="1:29" ht="12.75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</row>
    <row r="199" spans="1:29" ht="12.75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</row>
    <row r="200" spans="1:29" ht="12.75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</row>
    <row r="201" spans="1:29" ht="12.75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</row>
    <row r="202" spans="1:29" ht="12.75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</row>
    <row r="203" spans="1:29" ht="12.75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</row>
    <row r="204" spans="1:29" ht="12.75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</row>
    <row r="205" spans="1:29" ht="12.75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</row>
    <row r="206" spans="1:29" ht="12.75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</row>
    <row r="207" spans="1:29" ht="12.75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</row>
    <row r="208" spans="1:29" ht="12.75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</row>
    <row r="209" spans="1:29" ht="12.75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</row>
    <row r="210" spans="1:29" ht="12.75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</row>
    <row r="211" spans="1:29" ht="12.75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</row>
    <row r="212" spans="1:29" ht="12.75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</row>
    <row r="213" spans="1:29" ht="12.75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</row>
    <row r="214" spans="1:29" ht="12.75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</row>
    <row r="215" spans="1:29" ht="12.75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</row>
    <row r="216" spans="1:29" ht="12.75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</row>
    <row r="217" spans="1:29" ht="12.75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</row>
    <row r="218" spans="1:29" ht="12.75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</row>
    <row r="219" spans="1:29" ht="12.75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</row>
    <row r="220" spans="1:29" ht="12.75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</row>
    <row r="221" spans="1:29" ht="12.75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</row>
    <row r="222" spans="1:29" ht="12.75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</row>
    <row r="223" spans="1:29" ht="12.75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</row>
    <row r="224" spans="1:29" ht="12.75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</row>
    <row r="225" spans="1:29" ht="12.75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</row>
    <row r="226" spans="1:29" ht="12.75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</row>
    <row r="227" spans="1:29" ht="12.75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</row>
    <row r="228" spans="1:29" ht="12.75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</row>
    <row r="229" spans="1:29" ht="12.75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</row>
    <row r="230" spans="1:29" ht="12.75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</row>
    <row r="231" spans="1:29" ht="12.75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</row>
    <row r="232" spans="1:29" ht="12.75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</row>
    <row r="233" spans="1:29" ht="12.75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</row>
    <row r="234" spans="1:29" ht="12.75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</row>
    <row r="235" spans="1:29" ht="12.75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</row>
    <row r="236" spans="1:29" ht="12.75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</row>
    <row r="237" spans="1:29" ht="12.75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</row>
    <row r="238" spans="1:29" ht="12.75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</row>
    <row r="239" spans="1:29" ht="12.75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</row>
    <row r="240" spans="1:29" ht="12.75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</row>
    <row r="241" spans="1:29" ht="12.75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</row>
    <row r="242" spans="1:29" ht="12.75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</row>
    <row r="243" spans="1:29" ht="12.75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</row>
    <row r="244" spans="1:29" ht="12.75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</row>
    <row r="245" spans="1:29" ht="12.75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</row>
    <row r="246" spans="1:29" ht="12.75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</row>
    <row r="247" spans="1:29" ht="12.75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</row>
    <row r="248" spans="1:29" ht="12.75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</row>
    <row r="249" spans="1:29" ht="12.75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</row>
    <row r="250" spans="1:29" ht="12.75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</row>
    <row r="251" spans="1:29" ht="12.75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</row>
    <row r="252" spans="1:29" ht="12.75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</row>
    <row r="253" spans="1:29" ht="12.75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</row>
    <row r="254" spans="1:29" ht="12.75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</row>
    <row r="255" spans="1:29" ht="12.75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</row>
    <row r="256" spans="1:29" ht="12.75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</row>
    <row r="257" spans="1:29" ht="12.75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</row>
    <row r="258" spans="1:29" ht="12.75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</row>
    <row r="259" spans="1:29" ht="12.75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</row>
    <row r="260" spans="1:29" ht="12.75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</row>
    <row r="261" spans="1:29" ht="12.75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</row>
    <row r="262" spans="1:29" ht="12.75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</row>
    <row r="263" spans="1:29" ht="12.75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</row>
    <row r="264" spans="1:29" ht="12.75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</row>
    <row r="265" spans="1:29" ht="12.75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</row>
    <row r="266" spans="1:29" ht="12.75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</row>
    <row r="267" spans="1:29" ht="12.75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</row>
    <row r="268" spans="1:29" ht="12.75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</row>
    <row r="269" spans="1:29" ht="12.75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</row>
    <row r="270" spans="1:29" ht="12.75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</row>
    <row r="271" spans="1:29" ht="12.75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</row>
    <row r="272" spans="1:29" ht="12.75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</row>
    <row r="273" spans="1:29" ht="12.75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</row>
    <row r="274" spans="1:29" ht="12.75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</row>
    <row r="275" spans="1:29" ht="12.75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</row>
    <row r="276" spans="1:29" ht="12.75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</row>
    <row r="277" spans="1:29" ht="12.75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</row>
    <row r="278" spans="1:29" ht="12.75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</row>
    <row r="279" spans="1:29" ht="12.75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</row>
    <row r="280" spans="1:29" ht="12.75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</row>
    <row r="281" spans="1:29" ht="12.75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</row>
    <row r="282" spans="1:29" ht="12.75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</row>
    <row r="283" spans="1:29" ht="12.75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</row>
    <row r="284" spans="1:29" ht="12.75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</row>
    <row r="285" spans="1:29" ht="12.75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</row>
    <row r="286" spans="1:29" ht="12.75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</row>
    <row r="287" spans="1:29" ht="12.75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</row>
    <row r="288" spans="1:29" ht="12.75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</row>
    <row r="289" spans="1:29" ht="12.75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</row>
    <row r="290" spans="1:29" ht="12.75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</row>
    <row r="291" spans="1:29" ht="12.75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</row>
    <row r="292" spans="1:29" ht="12.75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</row>
    <row r="293" spans="1:29" ht="12.75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</row>
    <row r="294" spans="1:29" ht="12.75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</row>
    <row r="295" spans="1:29" ht="12.75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</row>
    <row r="296" spans="1:29" ht="12.75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</row>
    <row r="297" spans="1:29" ht="12.75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</row>
    <row r="298" spans="1:29" ht="12.75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</row>
    <row r="299" spans="1:29" ht="12.75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</row>
    <row r="300" spans="1:29" ht="12.75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</row>
    <row r="301" spans="1:29" ht="12.75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</row>
    <row r="302" spans="1:29" ht="12.75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</row>
    <row r="303" spans="1:29" ht="12.75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</row>
    <row r="304" spans="1:29" ht="12.75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</row>
    <row r="305" spans="1:29" ht="12.75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</row>
    <row r="306" spans="1:29" ht="12.75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</row>
    <row r="307" spans="1:29" ht="12.75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</row>
    <row r="308" spans="1:29" ht="12.75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</row>
    <row r="309" spans="1:29" ht="12.75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</row>
    <row r="310" spans="1:29" ht="12.75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</row>
    <row r="311" spans="1:29" ht="12.75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</row>
    <row r="312" spans="1:29" ht="12.75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</row>
    <row r="313" spans="1:29" ht="12.75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</row>
    <row r="314" spans="1:29" ht="12.75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</row>
    <row r="315" spans="1:29" ht="12.75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</row>
    <row r="316" spans="1:29" ht="12.75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</row>
    <row r="317" spans="1:29" ht="12.75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</row>
    <row r="318" spans="1:29" ht="12.75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</row>
    <row r="319" spans="1:29" ht="12.75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</row>
    <row r="320" spans="1:29" ht="12.75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</row>
    <row r="321" spans="1:29" ht="12.75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</row>
    <row r="322" spans="1:29" ht="12.75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</row>
    <row r="323" spans="1:29" ht="12.75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</row>
    <row r="324" spans="1:29" ht="12.75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</row>
    <row r="325" spans="1:29" ht="12.75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</row>
    <row r="326" spans="1:29" ht="12.75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</row>
    <row r="327" spans="1:29" ht="12.75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</row>
    <row r="328" spans="1:29" ht="12.75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</row>
    <row r="329" spans="1:29" ht="12.75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</row>
    <row r="330" spans="1:29" ht="12.75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</row>
    <row r="331" spans="1:29" ht="12.75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</row>
    <row r="332" spans="1:29" ht="12.75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</row>
    <row r="333" spans="1:29" ht="12.75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</row>
    <row r="334" spans="1:29" ht="12.75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</row>
    <row r="335" spans="1:29" ht="12.75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</row>
    <row r="336" spans="1:29" ht="12.75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</row>
    <row r="337" spans="1:29" ht="12.75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</row>
    <row r="338" spans="1:29" ht="12.75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</row>
    <row r="339" spans="1:29" ht="12.75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</row>
    <row r="340" spans="1:29" ht="12.75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</row>
    <row r="341" spans="1:23" ht="12.75">
      <c r="A341" s="24"/>
      <c r="B341" s="24"/>
      <c r="C341" s="24"/>
      <c r="D341" s="24"/>
      <c r="U341" s="24"/>
      <c r="V341" s="24"/>
      <c r="W341" s="24"/>
    </row>
    <row r="342" spans="1:23" ht="12.75">
      <c r="A342" s="24"/>
      <c r="B342" s="24"/>
      <c r="C342" s="24"/>
      <c r="D342" s="24"/>
      <c r="U342" s="24"/>
      <c r="V342" s="24"/>
      <c r="W342" s="24"/>
    </row>
    <row r="343" spans="1:23" ht="12.75">
      <c r="A343" s="24"/>
      <c r="B343" s="24"/>
      <c r="C343" s="24"/>
      <c r="D343" s="24"/>
      <c r="U343" s="24"/>
      <c r="V343" s="24"/>
      <c r="W343" s="24"/>
    </row>
  </sheetData>
  <sheetProtection password="D8FD" sheet="1" objects="1" scenarios="1"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117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44.140625" style="0" customWidth="1"/>
    <col min="3" max="3" width="13.28125" style="0" customWidth="1"/>
    <col min="4" max="4" width="10.8515625" style="0" customWidth="1"/>
    <col min="6" max="6" width="11.7109375" style="0" customWidth="1"/>
    <col min="12" max="12" width="18.00390625" style="0" customWidth="1"/>
  </cols>
  <sheetData>
    <row r="1" spans="1:34" ht="33">
      <c r="A1" s="14" t="s">
        <v>14</v>
      </c>
      <c r="B1" s="14"/>
      <c r="C1" s="14"/>
      <c r="D1" s="14"/>
      <c r="E1" s="14"/>
      <c r="F1" s="14"/>
      <c r="G1" s="14"/>
      <c r="H1" s="14"/>
      <c r="I1" s="14"/>
      <c r="J1" s="14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</row>
    <row r="2" spans="1:34" ht="33">
      <c r="A2" s="23" t="s">
        <v>138</v>
      </c>
      <c r="B2" s="14"/>
      <c r="C2" s="14"/>
      <c r="D2" s="14"/>
      <c r="E2" s="14"/>
      <c r="F2" s="14"/>
      <c r="G2" s="14"/>
      <c r="H2" s="14"/>
      <c r="I2" s="14"/>
      <c r="J2" s="14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</row>
    <row r="3" spans="1:34" ht="20.25">
      <c r="A3" s="23" t="s">
        <v>98</v>
      </c>
      <c r="B3" s="23"/>
      <c r="C3" s="23"/>
      <c r="D3" s="23"/>
      <c r="E3" s="23"/>
      <c r="F3" s="23"/>
      <c r="G3" s="23"/>
      <c r="H3" s="23"/>
      <c r="I3" s="23"/>
      <c r="J3" s="23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</row>
    <row r="4" spans="1:34" ht="12.75">
      <c r="A4" s="17"/>
      <c r="B4" s="18"/>
      <c r="C4" s="19"/>
      <c r="D4" s="19"/>
      <c r="E4" s="19"/>
      <c r="F4" s="19"/>
      <c r="G4" s="19"/>
      <c r="H4" s="19"/>
      <c r="I4" s="19"/>
      <c r="J4" s="19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</row>
    <row r="5" spans="1:34" ht="12.75">
      <c r="A5" s="17" t="s">
        <v>13</v>
      </c>
      <c r="B5" s="18"/>
      <c r="C5" s="19"/>
      <c r="D5" s="19"/>
      <c r="E5" s="19"/>
      <c r="F5" s="19"/>
      <c r="G5" s="19"/>
      <c r="H5" s="19"/>
      <c r="I5" s="19"/>
      <c r="J5" s="19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</row>
    <row r="6" spans="1:34" ht="12.75">
      <c r="A6" s="17"/>
      <c r="B6" s="18"/>
      <c r="C6" s="17"/>
      <c r="D6" s="19"/>
      <c r="E6" s="19"/>
      <c r="F6" s="19"/>
      <c r="G6" s="19"/>
      <c r="H6" s="19"/>
      <c r="I6" s="19"/>
      <c r="J6" s="19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</row>
    <row r="7" spans="1:34" ht="12.75">
      <c r="A7" s="19" t="s">
        <v>10</v>
      </c>
      <c r="B7" s="18"/>
      <c r="C7" s="19"/>
      <c r="D7" s="19"/>
      <c r="E7" s="19"/>
      <c r="F7" s="19"/>
      <c r="G7" s="19"/>
      <c r="H7" s="19"/>
      <c r="I7" s="19"/>
      <c r="J7" s="19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</row>
    <row r="8" spans="1:34" ht="12.75">
      <c r="A8" s="21" t="s">
        <v>65</v>
      </c>
      <c r="B8" s="18"/>
      <c r="C8" s="17"/>
      <c r="D8" s="19"/>
      <c r="E8" s="19"/>
      <c r="F8" s="19"/>
      <c r="G8" s="19"/>
      <c r="H8" s="19"/>
      <c r="I8" s="19"/>
      <c r="J8" s="19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</row>
    <row r="9" spans="1:34" ht="12.75">
      <c r="A9" s="19"/>
      <c r="B9" s="18"/>
      <c r="C9" s="22"/>
      <c r="D9" s="19"/>
      <c r="E9" s="19"/>
      <c r="F9" s="19"/>
      <c r="G9" s="19"/>
      <c r="H9" s="19"/>
      <c r="I9" s="19"/>
      <c r="J9" s="19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</row>
    <row r="10" spans="1:34" ht="12.75">
      <c r="A10" s="19" t="s">
        <v>12</v>
      </c>
      <c r="B10" s="18"/>
      <c r="C10" s="22"/>
      <c r="D10" s="19"/>
      <c r="E10" s="19"/>
      <c r="F10" s="19"/>
      <c r="G10" s="19"/>
      <c r="H10" s="19"/>
      <c r="I10" s="19"/>
      <c r="J10" s="19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</row>
    <row r="11" spans="1:34" ht="12.75">
      <c r="A11" s="21" t="s">
        <v>66</v>
      </c>
      <c r="B11" s="18"/>
      <c r="C11" s="22" t="s">
        <v>16</v>
      </c>
      <c r="D11" s="19"/>
      <c r="E11" s="19"/>
      <c r="F11" s="36">
        <v>29817</v>
      </c>
      <c r="G11" s="19"/>
      <c r="H11" s="19"/>
      <c r="I11" s="19"/>
      <c r="J11" s="19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</row>
    <row r="12" spans="1:34" ht="12.75">
      <c r="A12" s="18"/>
      <c r="B12" s="18"/>
      <c r="C12" s="22"/>
      <c r="D12" s="19"/>
      <c r="E12" s="19"/>
      <c r="F12" s="35" t="str">
        <f>IF(N15=1,"La data inserita non è corretta"," ")</f>
        <v> </v>
      </c>
      <c r="G12" s="19"/>
      <c r="H12" s="19"/>
      <c r="I12" s="19"/>
      <c r="J12" s="19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</row>
    <row r="13" spans="1:34" ht="12.75">
      <c r="A13" s="18"/>
      <c r="B13" s="18"/>
      <c r="C13" s="22"/>
      <c r="D13" s="19"/>
      <c r="E13" s="19"/>
      <c r="F13" s="34">
        <v>35622</v>
      </c>
      <c r="G13" s="19"/>
      <c r="H13" s="19"/>
      <c r="I13" s="19"/>
      <c r="J13" s="19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</row>
    <row r="14" spans="1:34" ht="12.75">
      <c r="A14" s="18"/>
      <c r="B14" s="18"/>
      <c r="C14" s="22"/>
      <c r="D14" s="19"/>
      <c r="E14" s="19"/>
      <c r="F14" s="19"/>
      <c r="G14" s="19"/>
      <c r="H14" s="19"/>
      <c r="I14" s="19"/>
      <c r="J14" s="19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</row>
    <row r="15" spans="1:34" ht="12.75">
      <c r="A15" s="18"/>
      <c r="B15" s="18"/>
      <c r="C15" s="22"/>
      <c r="D15" s="19"/>
      <c r="E15" s="19"/>
      <c r="F15" s="34">
        <v>35623</v>
      </c>
      <c r="G15" s="19"/>
      <c r="H15" s="19"/>
      <c r="I15" s="19"/>
      <c r="J15" s="19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</row>
    <row r="16" spans="1:34" ht="12.75">
      <c r="A16" s="18"/>
      <c r="B16" s="18"/>
      <c r="C16" s="22"/>
      <c r="D16" s="19"/>
      <c r="E16" s="19"/>
      <c r="F16" s="19"/>
      <c r="G16" s="19"/>
      <c r="H16" s="19"/>
      <c r="I16" s="19"/>
      <c r="J16" s="19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</row>
    <row r="17" spans="1:34" ht="12.75">
      <c r="A17" s="25" t="s">
        <v>18</v>
      </c>
      <c r="B17" s="18"/>
      <c r="C17" s="22" t="s">
        <v>30</v>
      </c>
      <c r="D17" s="19"/>
      <c r="E17" s="19"/>
      <c r="F17" s="19"/>
      <c r="G17" s="19"/>
      <c r="H17" s="19"/>
      <c r="I17" s="19"/>
      <c r="J17" s="19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</row>
    <row r="18" spans="1:34" ht="12.75">
      <c r="A18" s="25" t="s">
        <v>99</v>
      </c>
      <c r="B18" s="18"/>
      <c r="C18" s="63">
        <v>1200</v>
      </c>
      <c r="D18" s="19"/>
      <c r="E18" s="19"/>
      <c r="F18" s="164"/>
      <c r="G18" s="165" t="s">
        <v>104</v>
      </c>
      <c r="H18" s="166"/>
      <c r="I18" s="19"/>
      <c r="J18" s="19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</row>
    <row r="19" spans="1:34" ht="12.75">
      <c r="A19" s="25" t="s">
        <v>100</v>
      </c>
      <c r="B19" s="18"/>
      <c r="C19" s="63">
        <v>120</v>
      </c>
      <c r="D19" s="19"/>
      <c r="E19" s="19"/>
      <c r="F19" s="167" t="s">
        <v>105</v>
      </c>
      <c r="G19" s="168">
        <v>28125</v>
      </c>
      <c r="H19" s="169">
        <v>0.06</v>
      </c>
      <c r="I19" s="19"/>
      <c r="J19" s="19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</row>
    <row r="20" spans="1:34" ht="12.75">
      <c r="A20" s="148" t="s">
        <v>103</v>
      </c>
      <c r="B20" s="155"/>
      <c r="C20" s="65">
        <f>SUM(C18:C19)*12</f>
        <v>15840</v>
      </c>
      <c r="D20" s="19"/>
      <c r="E20" s="19"/>
      <c r="F20" s="170" t="s">
        <v>106</v>
      </c>
      <c r="G20" s="171">
        <v>28126</v>
      </c>
      <c r="H20" s="172">
        <v>0.07</v>
      </c>
      <c r="I20" s="19"/>
      <c r="J20" s="19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</row>
    <row r="21" spans="1:34" ht="12.75">
      <c r="A21" s="29" t="s">
        <v>101</v>
      </c>
      <c r="B21" s="27"/>
      <c r="C21" s="153">
        <f>C20*0.8</f>
        <v>12672</v>
      </c>
      <c r="D21" s="19"/>
      <c r="E21" s="19"/>
      <c r="F21" s="19"/>
      <c r="G21" s="19"/>
      <c r="H21" s="19"/>
      <c r="I21" s="19"/>
      <c r="J21" s="19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</row>
    <row r="22" spans="1:34" ht="12.75">
      <c r="A22" s="18"/>
      <c r="B22" s="18"/>
      <c r="C22" s="22"/>
      <c r="D22" s="19"/>
      <c r="E22" s="19"/>
      <c r="F22" s="19"/>
      <c r="G22" s="19"/>
      <c r="H22" s="19"/>
      <c r="I22" s="19"/>
      <c r="J22" s="19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</row>
    <row r="23" spans="1:34" ht="12.75">
      <c r="A23" s="18"/>
      <c r="B23" s="18"/>
      <c r="C23" s="22"/>
      <c r="D23" s="19"/>
      <c r="E23" s="19"/>
      <c r="F23" s="19"/>
      <c r="G23" s="19"/>
      <c r="H23" s="19"/>
      <c r="I23" s="19"/>
      <c r="J23" s="19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</row>
    <row r="24" spans="1:34" ht="12.75">
      <c r="A24" s="148" t="s">
        <v>102</v>
      </c>
      <c r="B24" s="18"/>
      <c r="C24" s="22"/>
      <c r="D24" s="19"/>
      <c r="E24" s="19"/>
      <c r="F24" s="19"/>
      <c r="G24" s="19"/>
      <c r="H24" s="19"/>
      <c r="I24" s="19"/>
      <c r="J24" s="19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</row>
    <row r="25" spans="1:34" ht="12.75">
      <c r="A25" s="25" t="s">
        <v>50</v>
      </c>
      <c r="B25" s="18"/>
      <c r="C25" s="162">
        <f>IF(F11&gt;G19,H20,H19)</f>
        <v>0.07</v>
      </c>
      <c r="D25" s="19"/>
      <c r="E25" s="19"/>
      <c r="F25" s="19"/>
      <c r="G25" s="19"/>
      <c r="H25" s="19"/>
      <c r="I25" s="19"/>
      <c r="J25" s="19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</row>
    <row r="26" spans="1:34" ht="12.75">
      <c r="A26" s="25" t="s">
        <v>107</v>
      </c>
      <c r="B26" s="18"/>
      <c r="C26" s="161">
        <f>C21*C25</f>
        <v>887.0400000000001</v>
      </c>
      <c r="D26" s="19"/>
      <c r="E26" s="19"/>
      <c r="F26" s="19"/>
      <c r="G26" s="19"/>
      <c r="H26" s="19"/>
      <c r="I26" s="19"/>
      <c r="J26" s="19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</row>
    <row r="27" spans="1:34" ht="12.75">
      <c r="A27" s="25"/>
      <c r="B27" s="18"/>
      <c r="C27" s="22"/>
      <c r="D27" s="19"/>
      <c r="E27" s="19"/>
      <c r="F27" s="19"/>
      <c r="G27" s="19"/>
      <c r="H27" s="19"/>
      <c r="I27" s="19"/>
      <c r="J27" s="19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</row>
    <row r="28" spans="1:34" ht="12.75">
      <c r="A28" s="25" t="s">
        <v>108</v>
      </c>
      <c r="B28" s="18"/>
      <c r="C28" s="22"/>
      <c r="D28" s="19"/>
      <c r="E28" s="19"/>
      <c r="F28" s="19"/>
      <c r="G28" s="19"/>
      <c r="H28" s="19"/>
      <c r="I28" s="19"/>
      <c r="J28" s="19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</row>
    <row r="29" spans="1:34" ht="12.75">
      <c r="A29" s="163" t="s">
        <v>27</v>
      </c>
      <c r="B29" s="173">
        <v>2</v>
      </c>
      <c r="C29" s="161">
        <f>C26*B29</f>
        <v>1774.0800000000002</v>
      </c>
      <c r="D29" s="19"/>
      <c r="E29" s="19"/>
      <c r="F29" s="19"/>
      <c r="G29" s="19"/>
      <c r="H29" s="19"/>
      <c r="I29" s="19"/>
      <c r="J29" s="19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</row>
    <row r="30" spans="1:34" ht="12.75">
      <c r="A30" s="163" t="s">
        <v>28</v>
      </c>
      <c r="B30" s="173">
        <v>1</v>
      </c>
      <c r="C30" s="161">
        <f>C26/12*B30</f>
        <v>73.92</v>
      </c>
      <c r="D30" s="19"/>
      <c r="E30" s="19"/>
      <c r="F30" s="19"/>
      <c r="G30" s="19"/>
      <c r="H30" s="19"/>
      <c r="I30" s="19"/>
      <c r="J30" s="19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</row>
    <row r="31" spans="1:34" ht="12.75">
      <c r="A31" s="163" t="s">
        <v>29</v>
      </c>
      <c r="B31" s="173">
        <v>14</v>
      </c>
      <c r="C31" s="161">
        <f>C26/360*B31</f>
        <v>34.49600000000001</v>
      </c>
      <c r="D31" s="19"/>
      <c r="E31" s="19"/>
      <c r="F31" s="19"/>
      <c r="G31" s="19"/>
      <c r="H31" s="19"/>
      <c r="I31" s="19"/>
      <c r="J31" s="19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</row>
    <row r="32" spans="1:34" ht="12.75">
      <c r="A32" s="25"/>
      <c r="B32" s="18"/>
      <c r="C32" s="22"/>
      <c r="D32" s="19"/>
      <c r="E32" s="19"/>
      <c r="F32" s="19"/>
      <c r="G32" s="19"/>
      <c r="H32" s="19"/>
      <c r="I32" s="19"/>
      <c r="J32" s="19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</row>
    <row r="33" spans="1:34" ht="12.75">
      <c r="A33" s="29" t="s">
        <v>109</v>
      </c>
      <c r="B33" s="18"/>
      <c r="C33" s="174">
        <f>SUM(C29:C31)</f>
        <v>1882.4960000000003</v>
      </c>
      <c r="D33" s="19"/>
      <c r="E33" s="19"/>
      <c r="F33" s="19"/>
      <c r="G33" s="19"/>
      <c r="H33" s="19"/>
      <c r="I33" s="19"/>
      <c r="J33" s="19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</row>
    <row r="34" spans="1:34" ht="12.75">
      <c r="A34" s="29"/>
      <c r="B34" s="29"/>
      <c r="C34" s="29"/>
      <c r="D34" s="29"/>
      <c r="E34" s="29"/>
      <c r="F34" s="29"/>
      <c r="G34" s="29"/>
      <c r="H34" s="29"/>
      <c r="I34" s="19"/>
      <c r="J34" s="19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</row>
    <row r="35" spans="1:34" ht="12.75">
      <c r="A35" s="18"/>
      <c r="B35" s="18"/>
      <c r="C35" s="22"/>
      <c r="D35" s="19"/>
      <c r="E35" s="19"/>
      <c r="F35" s="19"/>
      <c r="G35" s="19"/>
      <c r="H35" s="19"/>
      <c r="I35" s="19"/>
      <c r="J35" s="19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</row>
    <row r="36" spans="1:34" ht="12.75">
      <c r="A36" s="18"/>
      <c r="B36" s="18"/>
      <c r="C36" s="22"/>
      <c r="D36" s="19"/>
      <c r="E36" s="19"/>
      <c r="F36" s="19"/>
      <c r="G36" s="19"/>
      <c r="H36" s="19"/>
      <c r="I36" s="19"/>
      <c r="J36" s="19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</row>
    <row r="37" spans="1:34" ht="12.75">
      <c r="A37" s="18"/>
      <c r="B37" s="18"/>
      <c r="C37" s="22"/>
      <c r="D37" s="19"/>
      <c r="E37" s="19"/>
      <c r="F37" s="19"/>
      <c r="G37" s="19"/>
      <c r="H37" s="19"/>
      <c r="I37" s="19"/>
      <c r="J37" s="19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</row>
    <row r="38" spans="1:34" ht="12.75">
      <c r="A38" s="18"/>
      <c r="B38" s="18"/>
      <c r="C38" s="22"/>
      <c r="D38" s="19"/>
      <c r="E38" s="19"/>
      <c r="F38" s="19"/>
      <c r="G38" s="19"/>
      <c r="H38" s="19"/>
      <c r="I38" s="19"/>
      <c r="J38" s="19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</row>
    <row r="39" spans="1:34" ht="12.75">
      <c r="A39" s="18"/>
      <c r="B39" s="18"/>
      <c r="C39" s="22"/>
      <c r="D39" s="19"/>
      <c r="E39" s="19"/>
      <c r="F39" s="19"/>
      <c r="G39" s="19"/>
      <c r="H39" s="19"/>
      <c r="I39" s="19"/>
      <c r="J39" s="19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</row>
    <row r="40" spans="1:34" ht="12.75">
      <c r="A40" s="18"/>
      <c r="B40" s="18"/>
      <c r="C40" s="22"/>
      <c r="D40" s="19"/>
      <c r="E40" s="19"/>
      <c r="F40" s="19"/>
      <c r="G40" s="19"/>
      <c r="H40" s="19"/>
      <c r="I40" s="19"/>
      <c r="J40" s="19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</row>
    <row r="41" spans="1:34" ht="12.75">
      <c r="A41" s="18"/>
      <c r="B41" s="18"/>
      <c r="C41" s="22"/>
      <c r="D41" s="19"/>
      <c r="E41" s="19"/>
      <c r="F41" s="19"/>
      <c r="G41" s="19"/>
      <c r="H41" s="19"/>
      <c r="I41" s="19"/>
      <c r="J41" s="19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</row>
    <row r="42" spans="1:34" ht="12.75">
      <c r="A42" s="18"/>
      <c r="B42" s="18"/>
      <c r="C42" s="22"/>
      <c r="D42" s="19"/>
      <c r="E42" s="19"/>
      <c r="F42" s="19"/>
      <c r="G42" s="19"/>
      <c r="H42" s="19"/>
      <c r="I42" s="19"/>
      <c r="J42" s="19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</row>
    <row r="43" spans="1:34" ht="12.75">
      <c r="A43" s="18"/>
      <c r="B43" s="18"/>
      <c r="C43" s="22"/>
      <c r="D43" s="19"/>
      <c r="E43" s="19"/>
      <c r="F43" s="19"/>
      <c r="G43" s="19"/>
      <c r="H43" s="19"/>
      <c r="I43" s="19"/>
      <c r="J43" s="19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</row>
    <row r="44" spans="1:34" ht="12.75">
      <c r="A44" s="18"/>
      <c r="B44" s="18"/>
      <c r="C44" s="22"/>
      <c r="D44" s="19"/>
      <c r="E44" s="19"/>
      <c r="F44" s="19"/>
      <c r="G44" s="19"/>
      <c r="H44" s="19"/>
      <c r="I44" s="19"/>
      <c r="J44" s="19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</row>
    <row r="45" spans="1:34" ht="12.75">
      <c r="A45" s="18"/>
      <c r="B45" s="18"/>
      <c r="C45" s="22"/>
      <c r="D45" s="19"/>
      <c r="E45" s="19"/>
      <c r="F45" s="19"/>
      <c r="G45" s="19"/>
      <c r="H45" s="19"/>
      <c r="I45" s="19"/>
      <c r="J45" s="19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</row>
    <row r="46" spans="1:34" ht="12.75">
      <c r="A46" s="18"/>
      <c r="B46" s="18"/>
      <c r="C46" s="22"/>
      <c r="D46" s="19"/>
      <c r="E46" s="19"/>
      <c r="F46" s="19"/>
      <c r="G46" s="19"/>
      <c r="H46" s="19"/>
      <c r="I46" s="19"/>
      <c r="J46" s="19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</row>
    <row r="47" spans="1:34" ht="12.75">
      <c r="A47" s="18"/>
      <c r="B47" s="18"/>
      <c r="C47" s="22"/>
      <c r="D47" s="19"/>
      <c r="E47" s="19"/>
      <c r="F47" s="19"/>
      <c r="G47" s="19"/>
      <c r="H47" s="19"/>
      <c r="I47" s="19"/>
      <c r="J47" s="19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</row>
    <row r="48" spans="1:34" ht="12.75">
      <c r="A48" s="18"/>
      <c r="B48" s="18"/>
      <c r="C48" s="22"/>
      <c r="D48" s="19"/>
      <c r="E48" s="19"/>
      <c r="F48" s="19"/>
      <c r="G48" s="19"/>
      <c r="H48" s="19"/>
      <c r="I48" s="19"/>
      <c r="J48" s="19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</row>
    <row r="49" spans="1:34" ht="12.75">
      <c r="A49" s="18"/>
      <c r="B49" s="18"/>
      <c r="C49" s="22"/>
      <c r="D49" s="19"/>
      <c r="E49" s="19"/>
      <c r="F49" s="19"/>
      <c r="G49" s="19"/>
      <c r="H49" s="19"/>
      <c r="I49" s="19"/>
      <c r="J49" s="19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</row>
    <row r="50" spans="1:34" ht="12.75">
      <c r="A50" s="18"/>
      <c r="B50" s="18"/>
      <c r="C50" s="22"/>
      <c r="D50" s="19"/>
      <c r="E50" s="19"/>
      <c r="F50" s="19"/>
      <c r="G50" s="19"/>
      <c r="H50" s="19"/>
      <c r="I50" s="19"/>
      <c r="J50" s="19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</row>
    <row r="51" spans="1:34" ht="12.75">
      <c r="A51" s="18"/>
      <c r="B51" s="18"/>
      <c r="C51" s="22"/>
      <c r="D51" s="19"/>
      <c r="E51" s="19"/>
      <c r="F51" s="19"/>
      <c r="G51" s="19"/>
      <c r="H51" s="19"/>
      <c r="I51" s="19"/>
      <c r="J51" s="19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</row>
    <row r="52" spans="1:34" ht="12.75">
      <c r="A52" s="18"/>
      <c r="B52" s="18"/>
      <c r="C52" s="22"/>
      <c r="D52" s="19"/>
      <c r="E52" s="19"/>
      <c r="F52" s="19"/>
      <c r="G52" s="19"/>
      <c r="H52" s="19"/>
      <c r="I52" s="19"/>
      <c r="J52" s="19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</row>
    <row r="53" spans="1:34" ht="12.75">
      <c r="A53" s="18"/>
      <c r="B53" s="18"/>
      <c r="C53" s="22"/>
      <c r="D53" s="19"/>
      <c r="E53" s="19"/>
      <c r="F53" s="19"/>
      <c r="G53" s="19"/>
      <c r="H53" s="19"/>
      <c r="I53" s="19"/>
      <c r="J53" s="19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</row>
    <row r="54" spans="1:34" ht="12.75">
      <c r="A54" s="18"/>
      <c r="B54" s="18"/>
      <c r="C54" s="22"/>
      <c r="D54" s="19"/>
      <c r="E54" s="19"/>
      <c r="F54" s="19"/>
      <c r="G54" s="19"/>
      <c r="H54" s="19"/>
      <c r="I54" s="19"/>
      <c r="J54" s="19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</row>
    <row r="55" spans="1:34" ht="12.75">
      <c r="A55" s="18"/>
      <c r="B55" s="18"/>
      <c r="C55" s="22"/>
      <c r="D55" s="19"/>
      <c r="E55" s="19"/>
      <c r="F55" s="19"/>
      <c r="G55" s="19"/>
      <c r="H55" s="19"/>
      <c r="I55" s="19"/>
      <c r="J55" s="19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</row>
    <row r="56" spans="1:34" ht="12.75">
      <c r="A56" s="18"/>
      <c r="B56" s="18"/>
      <c r="C56" s="22"/>
      <c r="D56" s="19"/>
      <c r="E56" s="19"/>
      <c r="F56" s="19"/>
      <c r="G56" s="19"/>
      <c r="H56" s="19"/>
      <c r="I56" s="19"/>
      <c r="J56" s="19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</row>
    <row r="57" spans="1:34" ht="12.75">
      <c r="A57" s="18"/>
      <c r="B57" s="18"/>
      <c r="C57" s="22"/>
      <c r="D57" s="19"/>
      <c r="E57" s="19"/>
      <c r="F57" s="19"/>
      <c r="G57" s="19"/>
      <c r="H57" s="19"/>
      <c r="I57" s="19"/>
      <c r="J57" s="19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</row>
    <row r="58" spans="1:34" ht="12.75">
      <c r="A58" s="18"/>
      <c r="B58" s="18"/>
      <c r="C58" s="22"/>
      <c r="D58" s="19"/>
      <c r="E58" s="19"/>
      <c r="F58" s="19"/>
      <c r="G58" s="19"/>
      <c r="H58" s="19"/>
      <c r="I58" s="19"/>
      <c r="J58" s="19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</row>
    <row r="59" spans="1:34" ht="12.75">
      <c r="A59" s="18"/>
      <c r="B59" s="18"/>
      <c r="C59" s="22"/>
      <c r="D59" s="19"/>
      <c r="E59" s="19"/>
      <c r="F59" s="19"/>
      <c r="G59" s="19"/>
      <c r="H59" s="19"/>
      <c r="I59" s="19"/>
      <c r="J59" s="19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</row>
    <row r="60" spans="1:34" ht="12.75">
      <c r="A60" s="18"/>
      <c r="B60" s="18"/>
      <c r="C60" s="22"/>
      <c r="D60" s="19"/>
      <c r="E60" s="19"/>
      <c r="F60" s="19"/>
      <c r="G60" s="19"/>
      <c r="H60" s="19"/>
      <c r="I60" s="19"/>
      <c r="J60" s="19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</row>
    <row r="61" spans="1:34" ht="12.75">
      <c r="A61" s="18"/>
      <c r="B61" s="18"/>
      <c r="C61" s="22"/>
      <c r="D61" s="19"/>
      <c r="E61" s="19"/>
      <c r="F61" s="19"/>
      <c r="G61" s="19"/>
      <c r="H61" s="19"/>
      <c r="I61" s="19"/>
      <c r="J61" s="19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</row>
    <row r="62" spans="1:34" ht="12.75">
      <c r="A62" s="18"/>
      <c r="B62" s="18"/>
      <c r="C62" s="22"/>
      <c r="D62" s="19"/>
      <c r="E62" s="19"/>
      <c r="F62" s="19"/>
      <c r="G62" s="19"/>
      <c r="H62" s="19"/>
      <c r="I62" s="19"/>
      <c r="J62" s="19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</row>
    <row r="63" spans="1:34" ht="12.75">
      <c r="A63" s="18"/>
      <c r="B63" s="18"/>
      <c r="C63" s="22"/>
      <c r="D63" s="19"/>
      <c r="E63" s="19"/>
      <c r="F63" s="19"/>
      <c r="G63" s="19"/>
      <c r="H63" s="19"/>
      <c r="I63" s="19"/>
      <c r="J63" s="19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</row>
    <row r="64" spans="1:34" ht="12.75">
      <c r="A64" s="18"/>
      <c r="B64" s="18"/>
      <c r="C64" s="22"/>
      <c r="D64" s="19"/>
      <c r="E64" s="19"/>
      <c r="F64" s="19"/>
      <c r="G64" s="19"/>
      <c r="H64" s="19"/>
      <c r="I64" s="19"/>
      <c r="J64" s="19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</row>
    <row r="65" spans="1:34" ht="12.75">
      <c r="A65" s="18"/>
      <c r="B65" s="18"/>
      <c r="C65" s="22"/>
      <c r="D65" s="19"/>
      <c r="E65" s="19"/>
      <c r="F65" s="19"/>
      <c r="G65" s="19"/>
      <c r="H65" s="19"/>
      <c r="I65" s="19"/>
      <c r="J65" s="19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</row>
    <row r="66" spans="1:34" ht="12.75">
      <c r="A66" s="18"/>
      <c r="B66" s="18"/>
      <c r="C66" s="22"/>
      <c r="D66" s="19"/>
      <c r="E66" s="19"/>
      <c r="F66" s="19"/>
      <c r="G66" s="19"/>
      <c r="H66" s="19"/>
      <c r="I66" s="19"/>
      <c r="J66" s="19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</row>
    <row r="67" spans="1:34" ht="12.75">
      <c r="A67" s="18"/>
      <c r="B67" s="18"/>
      <c r="C67" s="22"/>
      <c r="D67" s="19"/>
      <c r="E67" s="19"/>
      <c r="F67" s="19"/>
      <c r="G67" s="19"/>
      <c r="H67" s="19"/>
      <c r="I67" s="19"/>
      <c r="J67" s="19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</row>
    <row r="68" spans="1:34" ht="12.75">
      <c r="A68" s="18"/>
      <c r="B68" s="18"/>
      <c r="C68" s="22"/>
      <c r="D68" s="19"/>
      <c r="E68" s="19"/>
      <c r="F68" s="19"/>
      <c r="G68" s="19"/>
      <c r="H68" s="19"/>
      <c r="I68" s="19"/>
      <c r="J68" s="19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</row>
    <row r="69" spans="1:34" ht="12.75">
      <c r="A69" s="18"/>
      <c r="B69" s="18"/>
      <c r="C69" s="22"/>
      <c r="D69" s="19"/>
      <c r="E69" s="19"/>
      <c r="F69" s="19"/>
      <c r="G69" s="19"/>
      <c r="H69" s="19"/>
      <c r="I69" s="19"/>
      <c r="J69" s="19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</row>
    <row r="70" spans="1:34" ht="12.75">
      <c r="A70" s="18"/>
      <c r="B70" s="18"/>
      <c r="C70" s="22"/>
      <c r="D70" s="19"/>
      <c r="E70" s="19"/>
      <c r="F70" s="19"/>
      <c r="G70" s="19"/>
      <c r="H70" s="19"/>
      <c r="I70" s="19"/>
      <c r="J70" s="19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</row>
    <row r="71" spans="1:34" ht="12.75">
      <c r="A71" s="18"/>
      <c r="B71" s="18"/>
      <c r="C71" s="22"/>
      <c r="D71" s="19"/>
      <c r="E71" s="19"/>
      <c r="F71" s="19"/>
      <c r="G71" s="19"/>
      <c r="H71" s="19"/>
      <c r="I71" s="19"/>
      <c r="J71" s="19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</row>
    <row r="72" spans="1:34" ht="12.75">
      <c r="A72" s="18"/>
      <c r="B72" s="18"/>
      <c r="C72" s="22"/>
      <c r="D72" s="19"/>
      <c r="E72" s="19"/>
      <c r="F72" s="19"/>
      <c r="G72" s="19"/>
      <c r="H72" s="19"/>
      <c r="I72" s="19"/>
      <c r="J72" s="19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</row>
    <row r="73" spans="1:34" ht="12.75">
      <c r="A73" s="18"/>
      <c r="B73" s="18"/>
      <c r="C73" s="22"/>
      <c r="D73" s="19"/>
      <c r="E73" s="19"/>
      <c r="F73" s="19"/>
      <c r="G73" s="19"/>
      <c r="H73" s="19"/>
      <c r="I73" s="19"/>
      <c r="J73" s="19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</row>
    <row r="74" spans="1:34" ht="12.75">
      <c r="A74" s="18"/>
      <c r="B74" s="18"/>
      <c r="C74" s="22"/>
      <c r="D74" s="19"/>
      <c r="E74" s="19"/>
      <c r="F74" s="19"/>
      <c r="G74" s="19"/>
      <c r="H74" s="19"/>
      <c r="I74" s="19"/>
      <c r="J74" s="19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</row>
    <row r="75" spans="1:34" ht="12.75">
      <c r="A75" s="18"/>
      <c r="B75" s="18"/>
      <c r="C75" s="22"/>
      <c r="D75" s="19"/>
      <c r="E75" s="19"/>
      <c r="F75" s="19"/>
      <c r="G75" s="19"/>
      <c r="H75" s="19"/>
      <c r="I75" s="19"/>
      <c r="J75" s="19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</row>
    <row r="76" spans="1:34" ht="12.75">
      <c r="A76" s="18"/>
      <c r="B76" s="18"/>
      <c r="C76" s="22"/>
      <c r="D76" s="19"/>
      <c r="E76" s="19"/>
      <c r="F76" s="19"/>
      <c r="G76" s="19"/>
      <c r="H76" s="19"/>
      <c r="I76" s="19"/>
      <c r="J76" s="19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</row>
    <row r="77" spans="1:34" ht="12.75">
      <c r="A77" s="18"/>
      <c r="B77" s="18"/>
      <c r="C77" s="22"/>
      <c r="D77" s="19"/>
      <c r="E77" s="19"/>
      <c r="F77" s="19"/>
      <c r="G77" s="19"/>
      <c r="H77" s="19"/>
      <c r="I77" s="19"/>
      <c r="J77" s="19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</row>
    <row r="78" spans="1:34" ht="12.75">
      <c r="A78" s="18"/>
      <c r="B78" s="18"/>
      <c r="C78" s="22"/>
      <c r="D78" s="19"/>
      <c r="E78" s="19"/>
      <c r="F78" s="19"/>
      <c r="G78" s="19"/>
      <c r="H78" s="19"/>
      <c r="I78" s="19"/>
      <c r="J78" s="19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</row>
    <row r="79" spans="1:34" ht="12.75">
      <c r="A79" s="18"/>
      <c r="B79" s="18"/>
      <c r="C79" s="22"/>
      <c r="D79" s="19"/>
      <c r="E79" s="19"/>
      <c r="F79" s="19"/>
      <c r="G79" s="19"/>
      <c r="H79" s="19"/>
      <c r="I79" s="19"/>
      <c r="J79" s="19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</row>
    <row r="80" spans="1:34" ht="12.75">
      <c r="A80" s="18"/>
      <c r="B80" s="18"/>
      <c r="C80" s="22"/>
      <c r="D80" s="19"/>
      <c r="E80" s="19"/>
      <c r="F80" s="19"/>
      <c r="G80" s="19"/>
      <c r="H80" s="19"/>
      <c r="I80" s="19"/>
      <c r="J80" s="19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</row>
    <row r="81" spans="1:34" ht="12.75">
      <c r="A81" s="18"/>
      <c r="B81" s="18"/>
      <c r="C81" s="22"/>
      <c r="D81" s="19"/>
      <c r="E81" s="19"/>
      <c r="F81" s="19"/>
      <c r="G81" s="19"/>
      <c r="H81" s="19"/>
      <c r="I81" s="19"/>
      <c r="J81" s="19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</row>
    <row r="82" spans="1:34" ht="12.75">
      <c r="A82" s="18"/>
      <c r="B82" s="18"/>
      <c r="C82" s="22"/>
      <c r="D82" s="19"/>
      <c r="E82" s="19"/>
      <c r="F82" s="19"/>
      <c r="G82" s="19"/>
      <c r="H82" s="19"/>
      <c r="I82" s="19"/>
      <c r="J82" s="19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</row>
    <row r="83" spans="1:34" ht="12.75">
      <c r="A83" s="18"/>
      <c r="B83" s="18"/>
      <c r="C83" s="22"/>
      <c r="D83" s="19"/>
      <c r="E83" s="19"/>
      <c r="F83" s="19"/>
      <c r="G83" s="19"/>
      <c r="H83" s="19"/>
      <c r="I83" s="19"/>
      <c r="J83" s="19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</row>
    <row r="84" spans="1:34" ht="12.75">
      <c r="A84" s="18"/>
      <c r="B84" s="18"/>
      <c r="C84" s="22"/>
      <c r="D84" s="19"/>
      <c r="E84" s="19"/>
      <c r="F84" s="19"/>
      <c r="G84" s="19"/>
      <c r="H84" s="19"/>
      <c r="I84" s="19"/>
      <c r="J84" s="19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</row>
    <row r="85" spans="1:34" ht="12.75">
      <c r="A85" s="18"/>
      <c r="B85" s="18"/>
      <c r="C85" s="22"/>
      <c r="D85" s="19"/>
      <c r="E85" s="19"/>
      <c r="F85" s="19"/>
      <c r="G85" s="19"/>
      <c r="H85" s="19"/>
      <c r="I85" s="19"/>
      <c r="J85" s="19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</row>
    <row r="86" spans="1:34" ht="12.75">
      <c r="A86" s="18"/>
      <c r="B86" s="18"/>
      <c r="C86" s="22"/>
      <c r="D86" s="19"/>
      <c r="E86" s="19"/>
      <c r="F86" s="19"/>
      <c r="G86" s="19"/>
      <c r="H86" s="19"/>
      <c r="I86" s="19"/>
      <c r="J86" s="19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</row>
    <row r="87" spans="1:34" ht="12.75">
      <c r="A87" s="18"/>
      <c r="B87" s="18"/>
      <c r="C87" s="22"/>
      <c r="D87" s="19"/>
      <c r="E87" s="19"/>
      <c r="F87" s="19"/>
      <c r="G87" s="19"/>
      <c r="H87" s="19"/>
      <c r="I87" s="19"/>
      <c r="J87" s="19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</row>
    <row r="88" spans="1:34" ht="12.75">
      <c r="A88" s="18"/>
      <c r="B88" s="18"/>
      <c r="C88" s="22"/>
      <c r="D88" s="19"/>
      <c r="E88" s="19"/>
      <c r="F88" s="19"/>
      <c r="G88" s="19"/>
      <c r="H88" s="19"/>
      <c r="I88" s="19"/>
      <c r="J88" s="19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</row>
    <row r="89" spans="1:34" ht="12.75">
      <c r="A89" s="18"/>
      <c r="B89" s="18"/>
      <c r="C89" s="22"/>
      <c r="D89" s="19"/>
      <c r="E89" s="19"/>
      <c r="F89" s="19"/>
      <c r="G89" s="19"/>
      <c r="H89" s="19"/>
      <c r="I89" s="19"/>
      <c r="J89" s="19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</row>
    <row r="90" spans="1:34" ht="12.75">
      <c r="A90" s="18"/>
      <c r="B90" s="18"/>
      <c r="C90" s="22"/>
      <c r="D90" s="19"/>
      <c r="E90" s="19"/>
      <c r="F90" s="19"/>
      <c r="G90" s="19"/>
      <c r="H90" s="19"/>
      <c r="I90" s="19"/>
      <c r="J90" s="19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</row>
    <row r="91" spans="1:34" ht="12.75">
      <c r="A91" s="18"/>
      <c r="B91" s="18"/>
      <c r="C91" s="22"/>
      <c r="D91" s="19"/>
      <c r="E91" s="19"/>
      <c r="F91" s="19"/>
      <c r="G91" s="19"/>
      <c r="H91" s="19"/>
      <c r="I91" s="19"/>
      <c r="J91" s="19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</row>
    <row r="92" spans="1:34" ht="12.75">
      <c r="A92" s="18"/>
      <c r="B92" s="18"/>
      <c r="C92" s="22"/>
      <c r="D92" s="19"/>
      <c r="E92" s="19"/>
      <c r="F92" s="19"/>
      <c r="G92" s="19"/>
      <c r="H92" s="19"/>
      <c r="I92" s="19"/>
      <c r="J92" s="19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</row>
    <row r="93" spans="1:34" ht="12.75">
      <c r="A93" s="18"/>
      <c r="B93" s="18"/>
      <c r="C93" s="22"/>
      <c r="D93" s="19"/>
      <c r="E93" s="19"/>
      <c r="F93" s="19"/>
      <c r="G93" s="19"/>
      <c r="H93" s="19"/>
      <c r="I93" s="19"/>
      <c r="J93" s="19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</row>
    <row r="94" spans="1:34" ht="12.75">
      <c r="A94" s="18"/>
      <c r="B94" s="18"/>
      <c r="C94" s="22"/>
      <c r="D94" s="19"/>
      <c r="E94" s="19"/>
      <c r="F94" s="19"/>
      <c r="G94" s="19"/>
      <c r="H94" s="19"/>
      <c r="I94" s="19"/>
      <c r="J94" s="19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</row>
    <row r="95" spans="1:34" ht="12.75">
      <c r="A95" s="18"/>
      <c r="B95" s="18"/>
      <c r="C95" s="22"/>
      <c r="D95" s="19"/>
      <c r="E95" s="19"/>
      <c r="F95" s="19"/>
      <c r="G95" s="19"/>
      <c r="H95" s="19"/>
      <c r="I95" s="19"/>
      <c r="J95" s="19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</row>
    <row r="96" spans="1:34" ht="12.75">
      <c r="A96" s="18"/>
      <c r="B96" s="18"/>
      <c r="C96" s="22"/>
      <c r="D96" s="19"/>
      <c r="E96" s="19"/>
      <c r="F96" s="19"/>
      <c r="G96" s="19"/>
      <c r="H96" s="19"/>
      <c r="I96" s="19"/>
      <c r="J96" s="19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</row>
    <row r="97" spans="1:34" ht="12.75">
      <c r="A97" s="18"/>
      <c r="B97" s="18"/>
      <c r="C97" s="22"/>
      <c r="D97" s="19"/>
      <c r="E97" s="19"/>
      <c r="F97" s="19"/>
      <c r="G97" s="19"/>
      <c r="H97" s="19"/>
      <c r="I97" s="19"/>
      <c r="J97" s="19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</row>
    <row r="98" spans="1:34" ht="12.75">
      <c r="A98" s="18"/>
      <c r="B98" s="18"/>
      <c r="C98" s="22"/>
      <c r="D98" s="19"/>
      <c r="E98" s="19"/>
      <c r="F98" s="19"/>
      <c r="G98" s="19"/>
      <c r="H98" s="19"/>
      <c r="I98" s="19"/>
      <c r="J98" s="19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</row>
    <row r="99" spans="1:34" ht="12.75">
      <c r="A99" s="18"/>
      <c r="B99" s="18"/>
      <c r="C99" s="22"/>
      <c r="D99" s="19"/>
      <c r="E99" s="19"/>
      <c r="F99" s="19"/>
      <c r="G99" s="19"/>
      <c r="H99" s="19"/>
      <c r="I99" s="19"/>
      <c r="J99" s="19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</row>
    <row r="100" spans="1:34" ht="12.75">
      <c r="A100" s="18"/>
      <c r="B100" s="18"/>
      <c r="C100" s="22"/>
      <c r="D100" s="19"/>
      <c r="E100" s="19"/>
      <c r="F100" s="19"/>
      <c r="G100" s="19"/>
      <c r="H100" s="19"/>
      <c r="I100" s="19"/>
      <c r="J100" s="19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</row>
    <row r="101" spans="1:34" ht="12.75">
      <c r="A101" s="18"/>
      <c r="B101" s="18"/>
      <c r="C101" s="22"/>
      <c r="D101" s="19"/>
      <c r="E101" s="19"/>
      <c r="F101" s="19"/>
      <c r="G101" s="19"/>
      <c r="H101" s="19"/>
      <c r="I101" s="19"/>
      <c r="J101" s="19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</row>
    <row r="102" spans="1:34" ht="12.75">
      <c r="A102" s="18"/>
      <c r="B102" s="18"/>
      <c r="C102" s="22"/>
      <c r="D102" s="19"/>
      <c r="E102" s="19"/>
      <c r="F102" s="19"/>
      <c r="G102" s="19"/>
      <c r="H102" s="19"/>
      <c r="I102" s="19"/>
      <c r="J102" s="19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</row>
    <row r="103" spans="1:34" ht="12.75">
      <c r="A103" s="18"/>
      <c r="B103" s="18"/>
      <c r="C103" s="22"/>
      <c r="D103" s="19"/>
      <c r="E103" s="19"/>
      <c r="F103" s="19"/>
      <c r="G103" s="19"/>
      <c r="H103" s="19"/>
      <c r="I103" s="19"/>
      <c r="J103" s="19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</row>
    <row r="104" spans="1:34" ht="12.75">
      <c r="A104" s="18"/>
      <c r="B104" s="18"/>
      <c r="C104" s="22"/>
      <c r="D104" s="19"/>
      <c r="E104" s="19"/>
      <c r="F104" s="19"/>
      <c r="G104" s="19"/>
      <c r="H104" s="19"/>
      <c r="I104" s="19"/>
      <c r="J104" s="19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</row>
    <row r="105" spans="1:34" ht="12.75">
      <c r="A105" s="18"/>
      <c r="B105" s="18"/>
      <c r="C105" s="22"/>
      <c r="D105" s="19"/>
      <c r="E105" s="19"/>
      <c r="F105" s="19"/>
      <c r="G105" s="19"/>
      <c r="H105" s="19"/>
      <c r="I105" s="19"/>
      <c r="J105" s="19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</row>
    <row r="106" spans="1:34" ht="12.75">
      <c r="A106" s="18"/>
      <c r="B106" s="18"/>
      <c r="C106" s="22"/>
      <c r="D106" s="19"/>
      <c r="E106" s="19"/>
      <c r="F106" s="19"/>
      <c r="G106" s="19"/>
      <c r="H106" s="19"/>
      <c r="I106" s="19"/>
      <c r="J106" s="19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</row>
    <row r="107" spans="1:34" ht="12.75">
      <c r="A107" s="18"/>
      <c r="B107" s="18"/>
      <c r="C107" s="22"/>
      <c r="D107" s="19"/>
      <c r="E107" s="19"/>
      <c r="F107" s="19"/>
      <c r="G107" s="19"/>
      <c r="H107" s="19"/>
      <c r="I107" s="19"/>
      <c r="J107" s="19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</row>
    <row r="108" spans="1:34" ht="12.75">
      <c r="A108" s="18"/>
      <c r="B108" s="18"/>
      <c r="C108" s="22"/>
      <c r="D108" s="19"/>
      <c r="E108" s="19"/>
      <c r="F108" s="19"/>
      <c r="G108" s="19"/>
      <c r="H108" s="19"/>
      <c r="I108" s="19"/>
      <c r="J108" s="19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</row>
    <row r="109" spans="1:34" ht="12.75">
      <c r="A109" s="18"/>
      <c r="B109" s="18"/>
      <c r="C109" s="22"/>
      <c r="D109" s="19"/>
      <c r="E109" s="19"/>
      <c r="F109" s="19"/>
      <c r="G109" s="19"/>
      <c r="H109" s="19"/>
      <c r="I109" s="19"/>
      <c r="J109" s="19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</row>
    <row r="110" spans="1:34" ht="12.75">
      <c r="A110" s="18"/>
      <c r="B110" s="18"/>
      <c r="C110" s="22"/>
      <c r="D110" s="19"/>
      <c r="E110" s="19"/>
      <c r="F110" s="19"/>
      <c r="G110" s="19"/>
      <c r="H110" s="19"/>
      <c r="I110" s="19"/>
      <c r="J110" s="19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</row>
    <row r="111" spans="1:34" ht="12.75">
      <c r="A111" s="18"/>
      <c r="B111" s="18"/>
      <c r="C111" s="22"/>
      <c r="D111" s="19"/>
      <c r="E111" s="19"/>
      <c r="F111" s="19"/>
      <c r="G111" s="19"/>
      <c r="H111" s="19"/>
      <c r="I111" s="19"/>
      <c r="J111" s="19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</row>
    <row r="112" spans="1:34" ht="12.75">
      <c r="A112" s="18"/>
      <c r="B112" s="18"/>
      <c r="C112" s="22"/>
      <c r="D112" s="19"/>
      <c r="E112" s="19"/>
      <c r="F112" s="19"/>
      <c r="G112" s="19"/>
      <c r="H112" s="19"/>
      <c r="I112" s="19"/>
      <c r="J112" s="19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</row>
    <row r="113" spans="1:34" ht="12.75">
      <c r="A113" s="18"/>
      <c r="B113" s="18"/>
      <c r="C113" s="22"/>
      <c r="D113" s="19"/>
      <c r="E113" s="19"/>
      <c r="F113" s="19"/>
      <c r="G113" s="19"/>
      <c r="H113" s="19"/>
      <c r="I113" s="19"/>
      <c r="J113" s="19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</row>
    <row r="114" spans="1:34" ht="12.75">
      <c r="A114" s="18"/>
      <c r="B114" s="18"/>
      <c r="C114" s="22"/>
      <c r="D114" s="19"/>
      <c r="E114" s="19"/>
      <c r="F114" s="19"/>
      <c r="G114" s="19"/>
      <c r="H114" s="19"/>
      <c r="I114" s="19"/>
      <c r="J114" s="19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</row>
    <row r="115" spans="1:34" ht="12.75">
      <c r="A115" s="18"/>
      <c r="B115" s="18"/>
      <c r="C115" s="22"/>
      <c r="D115" s="19"/>
      <c r="E115" s="19"/>
      <c r="F115" s="19"/>
      <c r="G115" s="19"/>
      <c r="H115" s="19"/>
      <c r="I115" s="19"/>
      <c r="J115" s="19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</row>
    <row r="116" spans="1:34" ht="12.75">
      <c r="A116" s="18"/>
      <c r="B116" s="18"/>
      <c r="C116" s="22"/>
      <c r="D116" s="19"/>
      <c r="E116" s="19"/>
      <c r="F116" s="19"/>
      <c r="G116" s="19"/>
      <c r="H116" s="19"/>
      <c r="I116" s="19"/>
      <c r="J116" s="19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</row>
    <row r="117" spans="1:34" ht="12.75">
      <c r="A117" s="18"/>
      <c r="B117" s="18"/>
      <c r="C117" s="22"/>
      <c r="D117" s="19"/>
      <c r="E117" s="19"/>
      <c r="F117" s="19"/>
      <c r="G117" s="19"/>
      <c r="H117" s="19"/>
      <c r="I117" s="19"/>
      <c r="J117" s="19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</row>
  </sheetData>
  <sheetProtection password="D8FD" sheet="1" objects="1" scenarios="1"/>
  <printOptions/>
  <pageMargins left="0.75" right="0.75" top="1" bottom="1" header="0.5" footer="0.5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U69"/>
  <sheetViews>
    <sheetView zoomScalePageLayoutView="0" workbookViewId="0" topLeftCell="D1">
      <selection activeCell="N8" sqref="N8"/>
    </sheetView>
  </sheetViews>
  <sheetFormatPr defaultColWidth="9.140625" defaultRowHeight="12.75"/>
  <cols>
    <col min="1" max="1" width="5.57421875" style="12" customWidth="1"/>
    <col min="2" max="38" width="8.7109375" style="3" bestFit="1" customWidth="1"/>
    <col min="39" max="41" width="8.7109375" style="3" customWidth="1"/>
    <col min="42" max="42" width="7.7109375" style="3" bestFit="1" customWidth="1"/>
    <col min="43" max="44" width="4.140625" style="3" hidden="1" customWidth="1"/>
    <col min="45" max="45" width="0.13671875" style="3" hidden="1" customWidth="1"/>
    <col min="46" max="46" width="5.7109375" style="4" customWidth="1"/>
    <col min="47" max="50" width="9.140625" style="3" customWidth="1"/>
    <col min="51" max="16384" width="9.140625" style="5" customWidth="1"/>
  </cols>
  <sheetData>
    <row r="1" spans="1:42" ht="15.75" customHeight="1">
      <c r="A1" s="1" t="s">
        <v>0</v>
      </c>
      <c r="B1" s="2"/>
      <c r="C1" s="2"/>
      <c r="D1" s="2"/>
      <c r="E1" s="2"/>
      <c r="F1" s="2"/>
      <c r="G1" s="2"/>
      <c r="H1" s="59">
        <f>Calcolo97!M9</f>
        <v>35</v>
      </c>
      <c r="I1" s="59">
        <f>Calcolo97!M22</f>
        <v>10</v>
      </c>
      <c r="J1" s="59">
        <f>I1+2</f>
        <v>12</v>
      </c>
      <c r="K1" s="61">
        <f>VLOOKUP(H1,A5:AP66,J1)</f>
        <v>14.3436</v>
      </c>
      <c r="L1" s="2"/>
      <c r="M1" s="2"/>
      <c r="N1" s="2"/>
      <c r="O1" s="2"/>
      <c r="P1" s="2"/>
      <c r="Q1" s="2"/>
      <c r="R1" s="2"/>
      <c r="S1" s="2"/>
      <c r="T1" s="2"/>
      <c r="U1" s="2"/>
      <c r="V1" s="2" t="s">
        <v>0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15.75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 t="s">
        <v>1</v>
      </c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50" s="10" customFormat="1" ht="14.25" customHeight="1">
      <c r="A3" s="2" t="s">
        <v>2</v>
      </c>
      <c r="B3" s="6" t="s">
        <v>3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 t="s">
        <v>3</v>
      </c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8" t="s">
        <v>2</v>
      </c>
      <c r="AU3" s="9"/>
      <c r="AV3" s="9"/>
      <c r="AW3" s="9"/>
      <c r="AX3" s="9"/>
    </row>
    <row r="4" spans="1:73" s="10" customFormat="1" ht="11.25">
      <c r="A4" s="2"/>
      <c r="B4" s="4">
        <v>0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>
        <v>9</v>
      </c>
      <c r="L4" s="4">
        <v>10</v>
      </c>
      <c r="M4" s="4">
        <v>11</v>
      </c>
      <c r="N4" s="4">
        <v>12</v>
      </c>
      <c r="O4" s="4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4">
        <v>24</v>
      </c>
      <c r="AA4" s="4">
        <v>25</v>
      </c>
      <c r="AB4" s="4">
        <v>26</v>
      </c>
      <c r="AC4" s="4">
        <v>27</v>
      </c>
      <c r="AD4" s="4">
        <v>28</v>
      </c>
      <c r="AE4" s="4">
        <v>29</v>
      </c>
      <c r="AF4" s="4">
        <v>30</v>
      </c>
      <c r="AG4" s="4">
        <v>31</v>
      </c>
      <c r="AH4" s="4">
        <v>32</v>
      </c>
      <c r="AI4" s="4">
        <v>33</v>
      </c>
      <c r="AJ4" s="4">
        <v>34</v>
      </c>
      <c r="AK4" s="4">
        <v>35</v>
      </c>
      <c r="AL4" s="4">
        <v>36</v>
      </c>
      <c r="AM4" s="4">
        <v>37</v>
      </c>
      <c r="AN4" s="4">
        <v>38</v>
      </c>
      <c r="AO4" s="4">
        <v>39</v>
      </c>
      <c r="AP4" s="4">
        <v>40</v>
      </c>
      <c r="AQ4" s="4">
        <v>38</v>
      </c>
      <c r="AR4" s="4">
        <v>39</v>
      </c>
      <c r="AS4" s="4">
        <v>40</v>
      </c>
      <c r="AT4" s="8"/>
      <c r="AU4" s="11"/>
      <c r="AV4" s="12"/>
      <c r="AW4" s="11"/>
      <c r="AX4" s="12"/>
      <c r="AY4" s="11"/>
      <c r="AZ4" s="12"/>
      <c r="BA4" s="11"/>
      <c r="BB4" s="12"/>
      <c r="BC4" s="11"/>
      <c r="BD4" s="12"/>
      <c r="BE4" s="11"/>
      <c r="BF4" s="12"/>
      <c r="BG4" s="11"/>
      <c r="BH4" s="12"/>
      <c r="BI4" s="11"/>
      <c r="BJ4" s="12"/>
      <c r="BK4" s="11"/>
      <c r="BL4" s="12"/>
      <c r="BM4" s="11"/>
      <c r="BN4" s="12"/>
      <c r="BO4" s="11"/>
      <c r="BP4" s="12"/>
      <c r="BQ4" s="11"/>
      <c r="BR4" s="12"/>
      <c r="BS4" s="11"/>
      <c r="BT4" s="12"/>
      <c r="BU4" s="11"/>
    </row>
    <row r="5" spans="1:73" s="10" customFormat="1" ht="11.25">
      <c r="A5" s="4">
        <v>14</v>
      </c>
      <c r="B5" s="3">
        <v>13.393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8"/>
      <c r="AU5" s="11"/>
      <c r="AV5" s="12"/>
      <c r="AW5" s="11"/>
      <c r="AX5" s="12"/>
      <c r="AY5" s="11"/>
      <c r="AZ5" s="12"/>
      <c r="BA5" s="11"/>
      <c r="BB5" s="12"/>
      <c r="BC5" s="11"/>
      <c r="BD5" s="12"/>
      <c r="BE5" s="11"/>
      <c r="BF5" s="12"/>
      <c r="BG5" s="11"/>
      <c r="BH5" s="12"/>
      <c r="BI5" s="11"/>
      <c r="BJ5" s="12"/>
      <c r="BK5" s="11"/>
      <c r="BL5" s="12"/>
      <c r="BM5" s="11"/>
      <c r="BN5" s="12"/>
      <c r="BO5" s="11"/>
      <c r="BP5" s="12"/>
      <c r="BQ5" s="11"/>
      <c r="BR5" s="12"/>
      <c r="BS5" s="11"/>
      <c r="BT5" s="12"/>
      <c r="BU5" s="11"/>
    </row>
    <row r="6" spans="1:73" s="10" customFormat="1" ht="11.25">
      <c r="A6" s="4">
        <v>15</v>
      </c>
      <c r="B6" s="3">
        <v>13.1802</v>
      </c>
      <c r="C6" s="3">
        <v>13.5971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8"/>
      <c r="AU6" s="11"/>
      <c r="AV6" s="12"/>
      <c r="AW6" s="11"/>
      <c r="AX6" s="12"/>
      <c r="AY6" s="11"/>
      <c r="AZ6" s="12"/>
      <c r="BA6" s="11"/>
      <c r="BB6" s="12"/>
      <c r="BC6" s="11"/>
      <c r="BD6" s="12"/>
      <c r="BE6" s="11"/>
      <c r="BF6" s="12"/>
      <c r="BG6" s="11"/>
      <c r="BH6" s="12"/>
      <c r="BI6" s="11"/>
      <c r="BJ6" s="12"/>
      <c r="BK6" s="11"/>
      <c r="BL6" s="12"/>
      <c r="BM6" s="11"/>
      <c r="BN6" s="12"/>
      <c r="BO6" s="11"/>
      <c r="BP6" s="12"/>
      <c r="BQ6" s="11"/>
      <c r="BR6" s="12"/>
      <c r="BS6" s="11"/>
      <c r="BT6" s="12"/>
      <c r="BU6" s="11"/>
    </row>
    <row r="7" spans="1:73" s="10" customFormat="1" ht="11.25">
      <c r="A7" s="4">
        <v>16</v>
      </c>
      <c r="B7" s="3">
        <v>12.9772</v>
      </c>
      <c r="C7" s="3">
        <v>13.3823</v>
      </c>
      <c r="D7" s="3">
        <v>13.8056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8"/>
      <c r="AU7" s="11"/>
      <c r="AV7" s="12"/>
      <c r="AW7" s="11"/>
      <c r="AX7" s="12"/>
      <c r="AY7" s="11"/>
      <c r="AZ7" s="12"/>
      <c r="BA7" s="11"/>
      <c r="BB7" s="12"/>
      <c r="BC7" s="11"/>
      <c r="BD7" s="12"/>
      <c r="BE7" s="11"/>
      <c r="BF7" s="12"/>
      <c r="BG7" s="11"/>
      <c r="BH7" s="12"/>
      <c r="BI7" s="11"/>
      <c r="BJ7" s="12"/>
      <c r="BK7" s="11"/>
      <c r="BL7" s="12"/>
      <c r="BM7" s="11"/>
      <c r="BN7" s="12"/>
      <c r="BO7" s="11"/>
      <c r="BP7" s="12"/>
      <c r="BQ7" s="11"/>
      <c r="BR7" s="12"/>
      <c r="BS7" s="11"/>
      <c r="BT7" s="12"/>
      <c r="BU7" s="11"/>
    </row>
    <row r="8" spans="1:73" s="10" customFormat="1" ht="11.25">
      <c r="A8" s="4">
        <v>17</v>
      </c>
      <c r="B8" s="3">
        <v>12.7897</v>
      </c>
      <c r="C8" s="3">
        <v>13.1777</v>
      </c>
      <c r="D8" s="3">
        <v>13.5891</v>
      </c>
      <c r="E8" s="3">
        <v>14.019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8"/>
      <c r="AU8" s="11"/>
      <c r="AV8" s="12"/>
      <c r="AW8" s="11"/>
      <c r="AX8" s="12"/>
      <c r="AY8" s="11"/>
      <c r="AZ8" s="12"/>
      <c r="BA8" s="11"/>
      <c r="BB8" s="12"/>
      <c r="BC8" s="11"/>
      <c r="BD8" s="12"/>
      <c r="BE8" s="11"/>
      <c r="BF8" s="12"/>
      <c r="BG8" s="11"/>
      <c r="BH8" s="12"/>
      <c r="BI8" s="11"/>
      <c r="BJ8" s="12"/>
      <c r="BK8" s="11"/>
      <c r="BL8" s="12"/>
      <c r="BM8" s="11"/>
      <c r="BN8" s="12"/>
      <c r="BO8" s="11"/>
      <c r="BP8" s="12"/>
      <c r="BQ8" s="11"/>
      <c r="BR8" s="12"/>
      <c r="BS8" s="11"/>
      <c r="BT8" s="12"/>
      <c r="BU8" s="11"/>
    </row>
    <row r="9" spans="1:73" s="10" customFormat="1" ht="11.25">
      <c r="A9" s="4">
        <v>18</v>
      </c>
      <c r="B9" s="3">
        <v>12.6158</v>
      </c>
      <c r="C9" s="3">
        <v>12.9888</v>
      </c>
      <c r="D9" s="3">
        <v>13.3829</v>
      </c>
      <c r="E9" s="3">
        <v>13.8007</v>
      </c>
      <c r="F9" s="3">
        <v>14.2373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8"/>
      <c r="AU9" s="11"/>
      <c r="AV9" s="12"/>
      <c r="AW9" s="11"/>
      <c r="AX9" s="12"/>
      <c r="AY9" s="11"/>
      <c r="AZ9" s="12"/>
      <c r="BA9" s="11"/>
      <c r="BB9" s="12"/>
      <c r="BC9" s="11"/>
      <c r="BD9" s="12"/>
      <c r="BE9" s="11"/>
      <c r="BF9" s="12"/>
      <c r="BG9" s="11"/>
      <c r="BH9" s="12"/>
      <c r="BI9" s="11"/>
      <c r="BJ9" s="12"/>
      <c r="BK9" s="11"/>
      <c r="BL9" s="12"/>
      <c r="BM9" s="11"/>
      <c r="BN9" s="12"/>
      <c r="BO9" s="11"/>
      <c r="BP9" s="12"/>
      <c r="BQ9" s="11"/>
      <c r="BR9" s="12"/>
      <c r="BS9" s="11"/>
      <c r="BT9" s="12"/>
      <c r="BU9" s="11"/>
    </row>
    <row r="10" spans="1:73" s="10" customFormat="1" ht="11.25">
      <c r="A10" s="4">
        <v>19</v>
      </c>
      <c r="B10" s="3">
        <v>12.4455</v>
      </c>
      <c r="C10" s="3">
        <v>12.8132</v>
      </c>
      <c r="D10" s="3">
        <v>13.1921</v>
      </c>
      <c r="E10" s="3">
        <v>13.5924</v>
      </c>
      <c r="F10" s="3">
        <v>14.0167</v>
      </c>
      <c r="G10" s="3">
        <v>14.4602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8"/>
      <c r="AU10" s="11"/>
      <c r="AV10" s="12"/>
      <c r="AW10" s="11"/>
      <c r="AX10" s="12"/>
      <c r="AY10" s="11"/>
      <c r="AZ10" s="12"/>
      <c r="BA10" s="11"/>
      <c r="BB10" s="12"/>
      <c r="BC10" s="11"/>
      <c r="BD10" s="12"/>
      <c r="BE10" s="11"/>
      <c r="BF10" s="12"/>
      <c r="BG10" s="11"/>
      <c r="BH10" s="12"/>
      <c r="BI10" s="11"/>
      <c r="BJ10" s="12"/>
      <c r="BK10" s="11"/>
      <c r="BL10" s="12"/>
      <c r="BM10" s="11"/>
      <c r="BN10" s="12"/>
      <c r="BO10" s="11"/>
      <c r="BP10" s="12"/>
      <c r="BQ10" s="11"/>
      <c r="BR10" s="12"/>
      <c r="BS10" s="11"/>
      <c r="BT10" s="12"/>
      <c r="BU10" s="11"/>
    </row>
    <row r="11" spans="1:73" s="10" customFormat="1" ht="11.25">
      <c r="A11" s="4">
        <v>20</v>
      </c>
      <c r="B11" s="3">
        <v>12.2786</v>
      </c>
      <c r="C11" s="3">
        <v>12.641</v>
      </c>
      <c r="D11" s="3">
        <v>13.0145</v>
      </c>
      <c r="E11" s="3">
        <v>13.3993</v>
      </c>
      <c r="F11" s="3">
        <v>13.8059</v>
      </c>
      <c r="G11" s="3">
        <v>14.2369</v>
      </c>
      <c r="H11" s="3">
        <v>14.6874</v>
      </c>
      <c r="I11" s="3">
        <v>0</v>
      </c>
      <c r="J11" s="3">
        <v>0</v>
      </c>
      <c r="K11" s="3">
        <v>0</v>
      </c>
      <c r="L11" s="3">
        <v>0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8"/>
      <c r="AU11" s="11"/>
      <c r="AV11" s="12"/>
      <c r="AW11" s="11"/>
      <c r="AX11" s="12"/>
      <c r="AY11" s="11"/>
      <c r="AZ11" s="12"/>
      <c r="BA11" s="11"/>
      <c r="BB11" s="12"/>
      <c r="BC11" s="11"/>
      <c r="BD11" s="12"/>
      <c r="BE11" s="11"/>
      <c r="BF11" s="12"/>
      <c r="BG11" s="11"/>
      <c r="BH11" s="12"/>
      <c r="BI11" s="11"/>
      <c r="BJ11" s="12"/>
      <c r="BK11" s="11"/>
      <c r="BL11" s="12"/>
      <c r="BM11" s="11"/>
      <c r="BN11" s="12"/>
      <c r="BO11" s="11"/>
      <c r="BP11" s="12"/>
      <c r="BQ11" s="11"/>
      <c r="BR11" s="12"/>
      <c r="BS11" s="11"/>
      <c r="BT11" s="12"/>
      <c r="BU11" s="11"/>
    </row>
    <row r="12" spans="1:73" s="10" customFormat="1" ht="11.25">
      <c r="A12" s="4">
        <v>21</v>
      </c>
      <c r="B12" s="3">
        <v>12.1128</v>
      </c>
      <c r="C12" s="3">
        <v>12.4688</v>
      </c>
      <c r="D12" s="3">
        <v>12.8369</v>
      </c>
      <c r="E12" s="3">
        <v>13.2163</v>
      </c>
      <c r="F12" s="3">
        <v>13.6072</v>
      </c>
      <c r="G12" s="3">
        <v>14.0202</v>
      </c>
      <c r="H12" s="3">
        <v>14.458</v>
      </c>
      <c r="I12" s="3">
        <v>14.9156</v>
      </c>
      <c r="J12" s="3">
        <v>0</v>
      </c>
      <c r="K12" s="3">
        <v>0</v>
      </c>
      <c r="L12" s="3">
        <v>0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8"/>
      <c r="AU12" s="11"/>
      <c r="AV12" s="12"/>
      <c r="AW12" s="11"/>
      <c r="AX12" s="12"/>
      <c r="AY12" s="11"/>
      <c r="AZ12" s="12"/>
      <c r="BA12" s="11"/>
      <c r="BB12" s="12"/>
      <c r="BC12" s="11"/>
      <c r="BD12" s="12"/>
      <c r="BE12" s="11"/>
      <c r="BF12" s="12"/>
      <c r="BG12" s="11"/>
      <c r="BH12" s="12"/>
      <c r="BI12" s="11"/>
      <c r="BJ12" s="12"/>
      <c r="BK12" s="11"/>
      <c r="BL12" s="12"/>
      <c r="BM12" s="11"/>
      <c r="BN12" s="12"/>
      <c r="BO12" s="11"/>
      <c r="BP12" s="12"/>
      <c r="BQ12" s="11"/>
      <c r="BR12" s="12"/>
      <c r="BS12" s="11"/>
      <c r="BT12" s="12"/>
      <c r="BU12" s="11"/>
    </row>
    <row r="13" spans="1:73" s="10" customFormat="1" ht="11.25">
      <c r="A13" s="4">
        <v>22</v>
      </c>
      <c r="B13" s="3">
        <v>11.9463</v>
      </c>
      <c r="C13" s="3">
        <v>12.2979</v>
      </c>
      <c r="D13" s="3">
        <v>12.6595</v>
      </c>
      <c r="E13" s="3">
        <v>13.0334</v>
      </c>
      <c r="F13" s="3">
        <v>13.4188</v>
      </c>
      <c r="G13" s="3">
        <v>13.8159</v>
      </c>
      <c r="H13" s="3">
        <v>14.2354</v>
      </c>
      <c r="I13" s="3">
        <v>14.6801</v>
      </c>
      <c r="J13" s="3">
        <v>15.1449</v>
      </c>
      <c r="K13" s="3">
        <v>0</v>
      </c>
      <c r="L13" s="3">
        <v>0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8"/>
      <c r="AU13" s="11"/>
      <c r="AV13" s="12"/>
      <c r="AW13" s="11"/>
      <c r="AX13" s="12"/>
      <c r="AY13" s="11"/>
      <c r="AZ13" s="12"/>
      <c r="BA13" s="11"/>
      <c r="BB13" s="12"/>
      <c r="BC13" s="11"/>
      <c r="BD13" s="12"/>
      <c r="BE13" s="11"/>
      <c r="BF13" s="12"/>
      <c r="BG13" s="11"/>
      <c r="BH13" s="12"/>
      <c r="BI13" s="11"/>
      <c r="BJ13" s="12"/>
      <c r="BK13" s="11"/>
      <c r="BL13" s="12"/>
      <c r="BM13" s="11"/>
      <c r="BN13" s="12"/>
      <c r="BO13" s="11"/>
      <c r="BP13" s="12"/>
      <c r="BQ13" s="11"/>
      <c r="BR13" s="12"/>
      <c r="BS13" s="11"/>
      <c r="BT13" s="12"/>
      <c r="BU13" s="11"/>
    </row>
    <row r="14" spans="1:73" s="10" customFormat="1" ht="11.25">
      <c r="A14" s="4">
        <v>23</v>
      </c>
      <c r="B14" s="3">
        <v>12.108</v>
      </c>
      <c r="C14" s="3">
        <v>12.1262</v>
      </c>
      <c r="D14" s="3">
        <v>12.4833</v>
      </c>
      <c r="E14" s="3">
        <v>12.8506</v>
      </c>
      <c r="F14" s="3">
        <v>13.2304</v>
      </c>
      <c r="G14" s="3">
        <v>13.6219</v>
      </c>
      <c r="H14" s="3">
        <v>14.0253</v>
      </c>
      <c r="I14" s="3">
        <v>14.4515</v>
      </c>
      <c r="J14" s="3">
        <v>14.9033</v>
      </c>
      <c r="K14" s="3">
        <v>15.3754</v>
      </c>
      <c r="L14" s="3">
        <v>0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8"/>
      <c r="AU14" s="11"/>
      <c r="AV14" s="12"/>
      <c r="AW14" s="11"/>
      <c r="AX14" s="12"/>
      <c r="AY14" s="11"/>
      <c r="AZ14" s="12"/>
      <c r="BA14" s="11"/>
      <c r="BB14" s="12"/>
      <c r="BC14" s="11"/>
      <c r="BD14" s="12"/>
      <c r="BE14" s="11"/>
      <c r="BF14" s="12"/>
      <c r="BG14" s="11"/>
      <c r="BH14" s="12"/>
      <c r="BI14" s="11"/>
      <c r="BJ14" s="12"/>
      <c r="BK14" s="11"/>
      <c r="BL14" s="12"/>
      <c r="BM14" s="11"/>
      <c r="BN14" s="12"/>
      <c r="BO14" s="11"/>
      <c r="BP14" s="12"/>
      <c r="BQ14" s="11"/>
      <c r="BR14" s="12"/>
      <c r="BS14" s="11"/>
      <c r="BT14" s="12"/>
      <c r="BU14" s="11"/>
    </row>
    <row r="15" spans="1:73" s="10" customFormat="1" ht="11.25">
      <c r="A15" s="4">
        <v>24</v>
      </c>
      <c r="B15" s="3">
        <v>12.2697</v>
      </c>
      <c r="C15" s="3">
        <v>12.2876</v>
      </c>
      <c r="D15" s="3">
        <v>12.3061</v>
      </c>
      <c r="E15" s="3">
        <v>12.6688</v>
      </c>
      <c r="F15" s="3">
        <v>13.042</v>
      </c>
      <c r="G15" s="3">
        <v>13.4278</v>
      </c>
      <c r="H15" s="3">
        <v>13.8255</v>
      </c>
      <c r="I15" s="3">
        <v>14.2353</v>
      </c>
      <c r="J15" s="3">
        <v>14.6682</v>
      </c>
      <c r="K15" s="3">
        <v>15.1272</v>
      </c>
      <c r="L15" s="3">
        <v>15.6069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8"/>
      <c r="AU15" s="11"/>
      <c r="AV15" s="12"/>
      <c r="AW15" s="11"/>
      <c r="AX15" s="12"/>
      <c r="AY15" s="11"/>
      <c r="AZ15" s="12"/>
      <c r="BA15" s="11"/>
      <c r="BB15" s="12"/>
      <c r="BC15" s="11"/>
      <c r="BD15" s="12"/>
      <c r="BE15" s="11"/>
      <c r="BF15" s="12"/>
      <c r="BG15" s="11"/>
      <c r="BH15" s="12"/>
      <c r="BI15" s="11"/>
      <c r="BJ15" s="12"/>
      <c r="BK15" s="11"/>
      <c r="BL15" s="12"/>
      <c r="BM15" s="11"/>
      <c r="BN15" s="12"/>
      <c r="BO15" s="11"/>
      <c r="BP15" s="12"/>
      <c r="BQ15" s="11"/>
      <c r="BR15" s="12"/>
      <c r="BS15" s="11"/>
      <c r="BT15" s="12"/>
      <c r="BU15" s="11"/>
    </row>
    <row r="16" spans="1:46" ht="11.25">
      <c r="A16" s="4">
        <v>25</v>
      </c>
      <c r="B16" s="3">
        <v>12.4272</v>
      </c>
      <c r="C16" s="3">
        <v>12.4491</v>
      </c>
      <c r="D16" s="3">
        <v>12.4673</v>
      </c>
      <c r="E16" s="3">
        <v>12.4861</v>
      </c>
      <c r="F16" s="3">
        <v>12.8546</v>
      </c>
      <c r="G16" s="3">
        <v>13.2337</v>
      </c>
      <c r="H16" s="3">
        <v>13.6256</v>
      </c>
      <c r="I16" s="3">
        <v>14.0296</v>
      </c>
      <c r="J16" s="3">
        <v>14.446</v>
      </c>
      <c r="K16" s="3">
        <v>14.8857</v>
      </c>
      <c r="L16" s="3">
        <v>15.352</v>
      </c>
      <c r="M16" s="3">
        <v>15.8248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P16" s="3">
        <v>0</v>
      </c>
      <c r="AQ16" s="3">
        <v>0</v>
      </c>
      <c r="AR16" s="3">
        <v>0</v>
      </c>
      <c r="AS16" s="3">
        <v>0</v>
      </c>
      <c r="AT16" s="4">
        <v>25</v>
      </c>
    </row>
    <row r="17" spans="1:46" ht="11.25">
      <c r="A17" s="4">
        <v>26</v>
      </c>
      <c r="B17" s="3">
        <v>12.5827</v>
      </c>
      <c r="C17" s="3">
        <v>12.6063</v>
      </c>
      <c r="D17" s="3">
        <v>12.6286</v>
      </c>
      <c r="E17" s="3">
        <v>12.6471</v>
      </c>
      <c r="F17" s="3">
        <v>12.6662</v>
      </c>
      <c r="G17" s="3">
        <v>13.0406</v>
      </c>
      <c r="H17" s="3">
        <v>13.4257</v>
      </c>
      <c r="I17" s="3">
        <v>13.8238</v>
      </c>
      <c r="J17" s="3">
        <v>14.2343</v>
      </c>
      <c r="K17" s="3">
        <v>14.6572</v>
      </c>
      <c r="L17" s="3">
        <v>15.1039</v>
      </c>
      <c r="M17" s="3">
        <v>15.5603</v>
      </c>
      <c r="N17" s="3">
        <v>16.0406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P17" s="3">
        <v>0</v>
      </c>
      <c r="AQ17" s="3">
        <v>0</v>
      </c>
      <c r="AR17" s="3">
        <v>0</v>
      </c>
      <c r="AS17" s="3">
        <v>0</v>
      </c>
      <c r="AT17" s="4">
        <v>26</v>
      </c>
    </row>
    <row r="18" spans="1:46" ht="11.25">
      <c r="A18" s="4">
        <v>27</v>
      </c>
      <c r="B18" s="3">
        <v>12.7392</v>
      </c>
      <c r="C18" s="3">
        <v>12.7645</v>
      </c>
      <c r="D18" s="3">
        <v>12.7885</v>
      </c>
      <c r="E18" s="3">
        <v>12.8111</v>
      </c>
      <c r="F18" s="3">
        <v>12.8299</v>
      </c>
      <c r="G18" s="3">
        <v>12.8493</v>
      </c>
      <c r="H18" s="3">
        <v>13.2296</v>
      </c>
      <c r="I18" s="3">
        <v>13.6208</v>
      </c>
      <c r="J18" s="3">
        <v>14.0253</v>
      </c>
      <c r="K18" s="3">
        <v>14.4422</v>
      </c>
      <c r="L18" s="3">
        <v>14.8719</v>
      </c>
      <c r="M18" s="3">
        <v>15.3085</v>
      </c>
      <c r="N18" s="3">
        <v>15.7722</v>
      </c>
      <c r="O18" s="3">
        <v>16.2601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P18" s="3">
        <v>0</v>
      </c>
      <c r="AQ18" s="3">
        <v>0</v>
      </c>
      <c r="AR18" s="3">
        <v>0</v>
      </c>
      <c r="AS18" s="3">
        <v>0</v>
      </c>
      <c r="AT18" s="4">
        <v>27</v>
      </c>
    </row>
    <row r="19" spans="1:46" ht="11.25">
      <c r="A19" s="4">
        <v>28</v>
      </c>
      <c r="B19" s="3">
        <v>12.5317</v>
      </c>
      <c r="C19" s="3">
        <v>12.9264</v>
      </c>
      <c r="D19" s="3">
        <v>12.9521</v>
      </c>
      <c r="E19" s="3">
        <v>12.9765</v>
      </c>
      <c r="F19" s="3">
        <v>12.9995</v>
      </c>
      <c r="G19" s="3">
        <v>13.0185</v>
      </c>
      <c r="H19" s="3">
        <v>13.0382</v>
      </c>
      <c r="I19" s="3">
        <v>13.4246</v>
      </c>
      <c r="J19" s="3">
        <v>13.822</v>
      </c>
      <c r="K19" s="3">
        <v>14.2329</v>
      </c>
      <c r="L19" s="3">
        <v>14.6565</v>
      </c>
      <c r="M19" s="3">
        <v>15.0787</v>
      </c>
      <c r="N19" s="3">
        <v>15.5223</v>
      </c>
      <c r="O19" s="3">
        <v>15.9933</v>
      </c>
      <c r="P19" s="3">
        <v>16.489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P19" s="3">
        <v>0</v>
      </c>
      <c r="AQ19" s="3">
        <v>0</v>
      </c>
      <c r="AR19" s="3">
        <v>0</v>
      </c>
      <c r="AS19" s="3">
        <v>0</v>
      </c>
      <c r="AT19" s="4">
        <v>28</v>
      </c>
    </row>
    <row r="20" spans="1:46" ht="11.25">
      <c r="A20" s="4">
        <v>29</v>
      </c>
      <c r="B20" s="3">
        <v>12.2929</v>
      </c>
      <c r="C20" s="3">
        <v>12.7157</v>
      </c>
      <c r="D20" s="3">
        <v>13.1166</v>
      </c>
      <c r="E20" s="3">
        <v>13.1427</v>
      </c>
      <c r="F20" s="3">
        <v>13.1674</v>
      </c>
      <c r="G20" s="3">
        <v>13.1908</v>
      </c>
      <c r="H20" s="3">
        <v>13.2102</v>
      </c>
      <c r="I20" s="3">
        <v>13.2302</v>
      </c>
      <c r="J20" s="3">
        <v>13.6227</v>
      </c>
      <c r="K20" s="3">
        <v>14.0264</v>
      </c>
      <c r="L20" s="3">
        <v>14.4438</v>
      </c>
      <c r="M20" s="3">
        <v>14.86</v>
      </c>
      <c r="N20" s="3">
        <v>15.2889</v>
      </c>
      <c r="O20" s="3">
        <v>15.7395</v>
      </c>
      <c r="P20" s="3">
        <v>16.218</v>
      </c>
      <c r="Q20" s="3">
        <v>16.7216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P20" s="3">
        <v>0</v>
      </c>
      <c r="AQ20" s="3">
        <v>0</v>
      </c>
      <c r="AR20" s="3">
        <v>0</v>
      </c>
      <c r="AS20" s="3">
        <v>0</v>
      </c>
      <c r="AT20" s="4">
        <v>29</v>
      </c>
    </row>
    <row r="21" spans="1:46" ht="11.25">
      <c r="A21" s="4">
        <v>30</v>
      </c>
      <c r="B21" s="3">
        <v>12.084</v>
      </c>
      <c r="C21" s="3">
        <v>12.4701</v>
      </c>
      <c r="D21" s="3">
        <v>12.8995</v>
      </c>
      <c r="E21" s="3">
        <v>13.3068</v>
      </c>
      <c r="F21" s="3">
        <v>13.3333</v>
      </c>
      <c r="G21" s="3">
        <v>13.3585</v>
      </c>
      <c r="H21" s="3">
        <v>13.3822</v>
      </c>
      <c r="I21" s="3">
        <v>13.4019</v>
      </c>
      <c r="J21" s="3">
        <v>13.4222</v>
      </c>
      <c r="K21" s="3">
        <v>13.8209</v>
      </c>
      <c r="L21" s="3">
        <v>14.231</v>
      </c>
      <c r="M21" s="3">
        <v>14.6384</v>
      </c>
      <c r="N21" s="3">
        <v>15.0611</v>
      </c>
      <c r="O21" s="3">
        <v>15.4969</v>
      </c>
      <c r="P21" s="3">
        <v>15.9546</v>
      </c>
      <c r="Q21" s="3">
        <v>16.4407</v>
      </c>
      <c r="R21" s="3">
        <v>16.9522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P21" s="3">
        <v>0</v>
      </c>
      <c r="AQ21" s="3">
        <v>0</v>
      </c>
      <c r="AR21" s="3">
        <v>0</v>
      </c>
      <c r="AS21" s="3">
        <v>0</v>
      </c>
      <c r="AT21" s="4">
        <v>30</v>
      </c>
    </row>
    <row r="22" spans="1:46" ht="11.25">
      <c r="A22" s="4">
        <v>31</v>
      </c>
      <c r="B22" s="3">
        <v>12.2256</v>
      </c>
      <c r="C22" s="3">
        <v>12.2581</v>
      </c>
      <c r="D22" s="3">
        <v>12.6503</v>
      </c>
      <c r="E22" s="3">
        <v>13.0865</v>
      </c>
      <c r="F22" s="3">
        <v>13.5003</v>
      </c>
      <c r="G22" s="3">
        <v>13.5272</v>
      </c>
      <c r="H22" s="3">
        <v>13.5527</v>
      </c>
      <c r="I22" s="3">
        <v>13.5769</v>
      </c>
      <c r="J22" s="3">
        <v>13.5968</v>
      </c>
      <c r="K22" s="3">
        <v>13.6175</v>
      </c>
      <c r="L22" s="3">
        <v>14.0225</v>
      </c>
      <c r="M22" s="3">
        <v>14.4226</v>
      </c>
      <c r="N22" s="3">
        <v>14.8364</v>
      </c>
      <c r="O22" s="3">
        <v>15.2659</v>
      </c>
      <c r="P22" s="3">
        <v>15.7085</v>
      </c>
      <c r="Q22" s="3">
        <v>16.1735</v>
      </c>
      <c r="R22" s="3">
        <v>16.6672</v>
      </c>
      <c r="S22" s="3">
        <v>17.1868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P22" s="3">
        <v>0</v>
      </c>
      <c r="AQ22" s="3">
        <v>0</v>
      </c>
      <c r="AR22" s="3">
        <v>0</v>
      </c>
      <c r="AS22" s="3">
        <v>0</v>
      </c>
      <c r="AT22" s="4">
        <v>31</v>
      </c>
    </row>
    <row r="23" spans="1:46" ht="11.25">
      <c r="A23" s="4">
        <v>32</v>
      </c>
      <c r="B23" s="3">
        <v>12.3623</v>
      </c>
      <c r="C23" s="3">
        <v>12.3996</v>
      </c>
      <c r="D23" s="3">
        <v>12.4326</v>
      </c>
      <c r="E23" s="3">
        <v>12.831</v>
      </c>
      <c r="F23" s="3">
        <v>13.2742</v>
      </c>
      <c r="G23" s="3">
        <v>13.6945</v>
      </c>
      <c r="H23" s="3">
        <v>13.7218</v>
      </c>
      <c r="I23" s="3">
        <v>13.7478</v>
      </c>
      <c r="J23" s="3">
        <v>13.7723</v>
      </c>
      <c r="K23" s="3">
        <v>13.7926</v>
      </c>
      <c r="L23" s="3">
        <v>13.8136</v>
      </c>
      <c r="M23" s="3">
        <v>14.2061</v>
      </c>
      <c r="N23" s="3">
        <v>14.6125</v>
      </c>
      <c r="O23" s="3">
        <v>15.0329</v>
      </c>
      <c r="P23" s="3">
        <v>15.4691</v>
      </c>
      <c r="Q23" s="3">
        <v>15.9188</v>
      </c>
      <c r="R23" s="3">
        <v>16.3911</v>
      </c>
      <c r="S23" s="3">
        <v>16.8927</v>
      </c>
      <c r="T23" s="3">
        <v>17.4206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P23" s="3">
        <v>0</v>
      </c>
      <c r="AQ23" s="3">
        <v>0</v>
      </c>
      <c r="AR23" s="3">
        <v>0</v>
      </c>
      <c r="AS23" s="3">
        <v>0</v>
      </c>
      <c r="AT23" s="4">
        <v>32</v>
      </c>
    </row>
    <row r="24" spans="1:46" ht="11.25">
      <c r="A24" s="4">
        <v>33</v>
      </c>
      <c r="B24" s="3">
        <v>12.493</v>
      </c>
      <c r="C24" s="3">
        <v>12.5366</v>
      </c>
      <c r="D24" s="3">
        <v>12.5744</v>
      </c>
      <c r="E24" s="3">
        <v>12.608</v>
      </c>
      <c r="F24" s="3">
        <v>13.0127</v>
      </c>
      <c r="G24" s="3">
        <v>13.463</v>
      </c>
      <c r="H24" s="3">
        <v>13.8899</v>
      </c>
      <c r="I24" s="3">
        <v>13.9177</v>
      </c>
      <c r="J24" s="3">
        <v>13.9441</v>
      </c>
      <c r="K24" s="3">
        <v>13.969</v>
      </c>
      <c r="L24" s="3">
        <v>13.9896</v>
      </c>
      <c r="M24" s="3">
        <v>13.9896</v>
      </c>
      <c r="N24" s="3">
        <v>14.3883</v>
      </c>
      <c r="O24" s="3">
        <v>14.8012</v>
      </c>
      <c r="P24" s="3">
        <v>15.2282</v>
      </c>
      <c r="Q24" s="3">
        <v>15.6714</v>
      </c>
      <c r="R24" s="3">
        <v>16.1282</v>
      </c>
      <c r="S24" s="3">
        <v>16.6081</v>
      </c>
      <c r="T24" s="3">
        <v>17.1176</v>
      </c>
      <c r="U24" s="3">
        <v>17.6538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P24" s="3">
        <v>0</v>
      </c>
      <c r="AQ24" s="3">
        <v>0</v>
      </c>
      <c r="AR24" s="3">
        <v>0</v>
      </c>
      <c r="AS24" s="3">
        <v>0</v>
      </c>
      <c r="AT24" s="4">
        <v>33</v>
      </c>
    </row>
    <row r="25" spans="1:46" ht="11.25">
      <c r="A25" s="4">
        <v>34</v>
      </c>
      <c r="B25" s="3">
        <v>12.6189</v>
      </c>
      <c r="C25" s="3">
        <v>12.6701</v>
      </c>
      <c r="D25" s="3">
        <v>12.7144</v>
      </c>
      <c r="E25" s="3">
        <v>12.7529</v>
      </c>
      <c r="F25" s="3">
        <v>12.7869</v>
      </c>
      <c r="G25" s="3">
        <v>13.1981</v>
      </c>
      <c r="H25" s="3">
        <v>13.6555</v>
      </c>
      <c r="I25" s="3">
        <v>14.0893</v>
      </c>
      <c r="J25" s="3">
        <v>14.1175</v>
      </c>
      <c r="K25" s="3">
        <v>14.1443</v>
      </c>
      <c r="L25" s="3">
        <v>14.1696</v>
      </c>
      <c r="M25" s="3">
        <v>14.1696</v>
      </c>
      <c r="N25" s="3">
        <v>14.1696</v>
      </c>
      <c r="O25" s="3">
        <v>14.5746</v>
      </c>
      <c r="P25" s="3">
        <v>14.9941</v>
      </c>
      <c r="Q25" s="3">
        <v>15.4279</v>
      </c>
      <c r="R25" s="3">
        <v>15.8782</v>
      </c>
      <c r="S25" s="3">
        <v>16.3422</v>
      </c>
      <c r="T25" s="3">
        <v>16.8298</v>
      </c>
      <c r="U25" s="3">
        <v>17.3474</v>
      </c>
      <c r="V25" s="3">
        <v>17.8922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P25" s="3">
        <v>0</v>
      </c>
      <c r="AQ25" s="3">
        <v>0</v>
      </c>
      <c r="AR25" s="3">
        <v>0</v>
      </c>
      <c r="AS25" s="3">
        <v>0</v>
      </c>
      <c r="AT25" s="4">
        <v>34</v>
      </c>
    </row>
    <row r="26" spans="1:46" ht="11.25">
      <c r="A26" s="4">
        <v>35</v>
      </c>
      <c r="B26" s="3">
        <v>12.7354</v>
      </c>
      <c r="C26" s="3">
        <v>12.7938</v>
      </c>
      <c r="D26" s="3">
        <v>12.8459</v>
      </c>
      <c r="E26" s="3">
        <v>12.8909</v>
      </c>
      <c r="F26" s="3">
        <v>12.9299</v>
      </c>
      <c r="G26" s="3">
        <v>12.9646</v>
      </c>
      <c r="H26" s="3">
        <v>13.3823</v>
      </c>
      <c r="I26" s="3">
        <v>13.847</v>
      </c>
      <c r="J26" s="3">
        <v>14.2877</v>
      </c>
      <c r="K26" s="3">
        <v>14.3163</v>
      </c>
      <c r="L26" s="3">
        <v>14.3436</v>
      </c>
      <c r="M26" s="3">
        <v>14.3436</v>
      </c>
      <c r="N26" s="3">
        <v>14.3436</v>
      </c>
      <c r="O26" s="3">
        <v>14.3436</v>
      </c>
      <c r="P26" s="3">
        <v>14.7551</v>
      </c>
      <c r="Q26" s="3">
        <v>15.1813</v>
      </c>
      <c r="R26" s="3">
        <v>15.622</v>
      </c>
      <c r="S26" s="3">
        <v>16.0795</v>
      </c>
      <c r="T26" s="3">
        <v>16.551</v>
      </c>
      <c r="U26" s="3">
        <v>17.0463</v>
      </c>
      <c r="V26" s="3">
        <v>17.5722</v>
      </c>
      <c r="W26" s="3">
        <v>18.1257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P26" s="3">
        <v>0</v>
      </c>
      <c r="AQ26" s="3">
        <v>0</v>
      </c>
      <c r="AR26" s="3">
        <v>0</v>
      </c>
      <c r="AS26" s="3">
        <v>0</v>
      </c>
      <c r="AT26" s="4">
        <v>35</v>
      </c>
    </row>
    <row r="27" spans="1:46" ht="11.25">
      <c r="A27" s="4">
        <v>36</v>
      </c>
      <c r="B27" s="3">
        <v>12.8471</v>
      </c>
      <c r="C27" s="3">
        <v>12.9106</v>
      </c>
      <c r="D27" s="3">
        <v>12.97</v>
      </c>
      <c r="E27" s="3">
        <v>13.0229</v>
      </c>
      <c r="F27" s="3">
        <v>13.0686</v>
      </c>
      <c r="G27" s="3">
        <v>13.1083</v>
      </c>
      <c r="H27" s="3">
        <v>13.1435</v>
      </c>
      <c r="I27" s="3">
        <v>13.5679</v>
      </c>
      <c r="J27" s="3">
        <v>14.0401</v>
      </c>
      <c r="K27" s="3">
        <v>14.4878</v>
      </c>
      <c r="L27" s="3">
        <v>14.5169</v>
      </c>
      <c r="M27" s="3">
        <v>14.5169</v>
      </c>
      <c r="N27" s="3">
        <v>14.5169</v>
      </c>
      <c r="O27" s="3">
        <v>14.5169</v>
      </c>
      <c r="P27" s="3">
        <v>14.5169</v>
      </c>
      <c r="Q27" s="3">
        <v>14.935</v>
      </c>
      <c r="R27" s="3">
        <v>15.368</v>
      </c>
      <c r="S27" s="3">
        <v>15.8158</v>
      </c>
      <c r="T27" s="3">
        <v>16.2806</v>
      </c>
      <c r="U27" s="3">
        <v>16.7596</v>
      </c>
      <c r="V27" s="3">
        <v>17.2628</v>
      </c>
      <c r="W27" s="3">
        <v>17.7972</v>
      </c>
      <c r="X27" s="3">
        <v>18.3595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P27" s="3">
        <v>0</v>
      </c>
      <c r="AQ27" s="3">
        <v>0</v>
      </c>
      <c r="AR27" s="3">
        <v>0</v>
      </c>
      <c r="AS27" s="3">
        <v>0</v>
      </c>
      <c r="AT27" s="4">
        <v>36</v>
      </c>
    </row>
    <row r="28" spans="1:46" ht="11.25">
      <c r="A28" s="4">
        <v>37</v>
      </c>
      <c r="B28" s="3">
        <v>12.9547</v>
      </c>
      <c r="C28" s="3">
        <v>13.023</v>
      </c>
      <c r="D28" s="3">
        <v>13.0875</v>
      </c>
      <c r="E28" s="3">
        <v>13.1479</v>
      </c>
      <c r="F28" s="3">
        <v>13.2016</v>
      </c>
      <c r="G28" s="3">
        <v>13.248</v>
      </c>
      <c r="H28" s="3">
        <v>13.2884</v>
      </c>
      <c r="I28" s="3">
        <v>13.3241</v>
      </c>
      <c r="J28" s="3">
        <v>13.7554</v>
      </c>
      <c r="K28" s="3">
        <v>14.2351</v>
      </c>
      <c r="L28" s="3">
        <v>14.6901</v>
      </c>
      <c r="M28" s="3">
        <v>14.6901</v>
      </c>
      <c r="N28" s="3">
        <v>14.6901</v>
      </c>
      <c r="O28" s="3">
        <v>14.6901</v>
      </c>
      <c r="P28" s="3">
        <v>14.6901</v>
      </c>
      <c r="Q28" s="3">
        <v>14.6901</v>
      </c>
      <c r="R28" s="3">
        <v>15.1149</v>
      </c>
      <c r="S28" s="3">
        <v>15.5549</v>
      </c>
      <c r="T28" s="3">
        <v>16.0099</v>
      </c>
      <c r="U28" s="3">
        <v>16.4821</v>
      </c>
      <c r="V28" s="3">
        <v>16.9688</v>
      </c>
      <c r="W28" s="3">
        <v>17.4801</v>
      </c>
      <c r="X28" s="3">
        <v>18.0231</v>
      </c>
      <c r="Y28" s="3">
        <v>18.5944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P28" s="3">
        <v>0</v>
      </c>
      <c r="AQ28" s="3">
        <v>0</v>
      </c>
      <c r="AR28" s="3">
        <v>0</v>
      </c>
      <c r="AS28" s="3">
        <v>0</v>
      </c>
      <c r="AT28" s="4">
        <v>37</v>
      </c>
    </row>
    <row r="29" spans="1:46" ht="11.25">
      <c r="A29" s="4">
        <v>38</v>
      </c>
      <c r="B29" s="3">
        <v>13.0561</v>
      </c>
      <c r="C29" s="3">
        <v>13.1288</v>
      </c>
      <c r="D29" s="3">
        <v>13.1982</v>
      </c>
      <c r="E29" s="3">
        <v>13.2638</v>
      </c>
      <c r="F29" s="3">
        <v>13.3252</v>
      </c>
      <c r="G29" s="3">
        <v>13.3798</v>
      </c>
      <c r="H29" s="3">
        <v>13.4269</v>
      </c>
      <c r="I29" s="3">
        <v>13.4679</v>
      </c>
      <c r="J29" s="3">
        <v>13.5042</v>
      </c>
      <c r="K29" s="3">
        <v>13.9425</v>
      </c>
      <c r="L29" s="3">
        <v>14.4299</v>
      </c>
      <c r="M29" s="3">
        <v>14.8585</v>
      </c>
      <c r="N29" s="3">
        <v>14.8585</v>
      </c>
      <c r="O29" s="3">
        <v>14.8585</v>
      </c>
      <c r="P29" s="3">
        <v>14.8585</v>
      </c>
      <c r="Q29" s="3">
        <v>14.8585</v>
      </c>
      <c r="R29" s="3">
        <v>14.8585</v>
      </c>
      <c r="S29" s="3">
        <v>15.2902</v>
      </c>
      <c r="T29" s="3">
        <v>15.7372</v>
      </c>
      <c r="U29" s="3">
        <v>16.1996</v>
      </c>
      <c r="V29" s="3">
        <v>16.6794</v>
      </c>
      <c r="W29" s="3">
        <v>17.174</v>
      </c>
      <c r="X29" s="3">
        <v>17.6935</v>
      </c>
      <c r="Y29" s="3">
        <v>18.2452</v>
      </c>
      <c r="Z29" s="3">
        <v>18.8258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P29" s="3">
        <v>0</v>
      </c>
      <c r="AQ29" s="3">
        <v>0</v>
      </c>
      <c r="AR29" s="3">
        <v>0</v>
      </c>
      <c r="AS29" s="3">
        <v>0</v>
      </c>
      <c r="AT29" s="4">
        <v>38</v>
      </c>
    </row>
    <row r="30" spans="1:46" ht="11.25">
      <c r="A30" s="4">
        <v>39</v>
      </c>
      <c r="B30" s="3">
        <v>13.1511</v>
      </c>
      <c r="C30" s="3">
        <v>13.2311</v>
      </c>
      <c r="D30" s="3">
        <v>13.3051</v>
      </c>
      <c r="E30" s="3">
        <v>13.3756</v>
      </c>
      <c r="F30" s="3">
        <v>13.4423</v>
      </c>
      <c r="G30" s="3">
        <v>13.5046</v>
      </c>
      <c r="H30" s="3">
        <v>13.5601</v>
      </c>
      <c r="I30" s="3">
        <v>13.608</v>
      </c>
      <c r="J30" s="3">
        <v>13.6497</v>
      </c>
      <c r="K30" s="3">
        <v>13.6866</v>
      </c>
      <c r="L30" s="3">
        <v>14.1319</v>
      </c>
      <c r="M30" s="3">
        <v>14.5919</v>
      </c>
      <c r="N30" s="3">
        <v>15.0275</v>
      </c>
      <c r="O30" s="3">
        <v>15.0275</v>
      </c>
      <c r="P30" s="3">
        <v>15.0275</v>
      </c>
      <c r="Q30" s="3">
        <v>15.0275</v>
      </c>
      <c r="R30" s="3">
        <v>15.0275</v>
      </c>
      <c r="S30" s="3">
        <v>15.0275</v>
      </c>
      <c r="T30" s="3">
        <v>15.4661</v>
      </c>
      <c r="U30" s="3">
        <v>15.9204</v>
      </c>
      <c r="V30" s="3">
        <v>16.3903</v>
      </c>
      <c r="W30" s="3">
        <v>16.8779</v>
      </c>
      <c r="X30" s="3">
        <v>17.3805</v>
      </c>
      <c r="Y30" s="3">
        <v>17.9084</v>
      </c>
      <c r="Z30" s="3">
        <v>18.4691</v>
      </c>
      <c r="AA30" s="3">
        <v>19.0591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P30" s="3">
        <v>0</v>
      </c>
      <c r="AQ30" s="3">
        <v>0</v>
      </c>
      <c r="AR30" s="3">
        <v>0</v>
      </c>
      <c r="AS30" s="3">
        <v>0</v>
      </c>
      <c r="AT30" s="4">
        <v>39</v>
      </c>
    </row>
    <row r="31" spans="1:46" ht="11.25">
      <c r="A31" s="4">
        <v>40</v>
      </c>
      <c r="B31" s="3">
        <v>13.2384</v>
      </c>
      <c r="C31" s="3">
        <v>13.3298</v>
      </c>
      <c r="D31" s="3">
        <v>13.4111</v>
      </c>
      <c r="E31" s="3">
        <v>13.4863</v>
      </c>
      <c r="F31" s="3">
        <v>13.558</v>
      </c>
      <c r="G31" s="3">
        <v>13.6257</v>
      </c>
      <c r="H31" s="3">
        <v>13.6891</v>
      </c>
      <c r="I31" s="3">
        <v>13.7455</v>
      </c>
      <c r="J31" s="3">
        <v>13.7942</v>
      </c>
      <c r="K31" s="3">
        <v>13.8365</v>
      </c>
      <c r="L31" s="3">
        <v>13.874</v>
      </c>
      <c r="M31" s="3">
        <v>14.2921</v>
      </c>
      <c r="N31" s="3">
        <v>14.7597</v>
      </c>
      <c r="O31" s="3">
        <v>15.2023</v>
      </c>
      <c r="P31" s="3">
        <v>15.2023</v>
      </c>
      <c r="Q31" s="3">
        <v>15.2023</v>
      </c>
      <c r="R31" s="3">
        <v>15.2023</v>
      </c>
      <c r="S31" s="3">
        <v>15.2023</v>
      </c>
      <c r="T31" s="3">
        <v>15.2023</v>
      </c>
      <c r="U31" s="3">
        <v>15.6481</v>
      </c>
      <c r="V31" s="3">
        <v>16.1098</v>
      </c>
      <c r="W31" s="3">
        <v>16.5873</v>
      </c>
      <c r="X31" s="3">
        <v>17.0829</v>
      </c>
      <c r="Y31" s="3">
        <v>17.5936</v>
      </c>
      <c r="Z31" s="3">
        <v>18.1302</v>
      </c>
      <c r="AA31" s="3">
        <v>18.7</v>
      </c>
      <c r="AB31" s="3">
        <v>19.2996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3">
        <v>0</v>
      </c>
      <c r="AL31" s="3">
        <v>0</v>
      </c>
      <c r="AP31" s="3">
        <v>0</v>
      </c>
      <c r="AQ31" s="3">
        <v>0</v>
      </c>
      <c r="AR31" s="3">
        <v>0</v>
      </c>
      <c r="AS31" s="3">
        <v>0</v>
      </c>
      <c r="AT31" s="4">
        <v>40</v>
      </c>
    </row>
    <row r="32" spans="1:46" ht="11.25">
      <c r="A32" s="4">
        <v>41</v>
      </c>
      <c r="B32" s="3">
        <v>13.3215</v>
      </c>
      <c r="C32" s="3">
        <v>13.4161</v>
      </c>
      <c r="D32" s="3">
        <v>13.509</v>
      </c>
      <c r="E32" s="3">
        <v>13.5917</v>
      </c>
      <c r="F32" s="3">
        <v>13.668</v>
      </c>
      <c r="G32" s="3">
        <v>13.7409</v>
      </c>
      <c r="H32" s="3">
        <v>13.8098</v>
      </c>
      <c r="I32" s="3">
        <v>13.8741</v>
      </c>
      <c r="J32" s="3">
        <v>13.9314</v>
      </c>
      <c r="K32" s="3">
        <v>13.981</v>
      </c>
      <c r="L32" s="3">
        <v>14.024</v>
      </c>
      <c r="M32" s="3">
        <v>14.024</v>
      </c>
      <c r="N32" s="3">
        <v>14.4489</v>
      </c>
      <c r="O32" s="3">
        <v>14.9242</v>
      </c>
      <c r="P32" s="3">
        <v>15.374</v>
      </c>
      <c r="Q32" s="3">
        <v>15.374</v>
      </c>
      <c r="R32" s="3">
        <v>15.374</v>
      </c>
      <c r="S32" s="3">
        <v>15.374</v>
      </c>
      <c r="T32" s="3">
        <v>15.374</v>
      </c>
      <c r="U32" s="3">
        <v>15.374</v>
      </c>
      <c r="V32" s="3">
        <v>15.8272</v>
      </c>
      <c r="W32" s="3">
        <v>16.2964</v>
      </c>
      <c r="X32" s="3">
        <v>16.7818</v>
      </c>
      <c r="Y32" s="3">
        <v>17.2855</v>
      </c>
      <c r="Z32" s="3">
        <v>17.8046</v>
      </c>
      <c r="AA32" s="3">
        <v>18.35</v>
      </c>
      <c r="AB32" s="3">
        <v>18.9291</v>
      </c>
      <c r="AC32" s="3">
        <v>19.5385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P32" s="3">
        <v>0</v>
      </c>
      <c r="AQ32" s="3">
        <v>0</v>
      </c>
      <c r="AR32" s="3">
        <v>0</v>
      </c>
      <c r="AS32" s="3">
        <v>0</v>
      </c>
      <c r="AT32" s="4">
        <v>41</v>
      </c>
    </row>
    <row r="33" spans="1:46" ht="11.25">
      <c r="A33" s="4">
        <v>42</v>
      </c>
      <c r="B33" s="3">
        <v>13.4014</v>
      </c>
      <c r="C33" s="3">
        <v>13.496</v>
      </c>
      <c r="D33" s="3">
        <v>13.5922</v>
      </c>
      <c r="E33" s="3">
        <v>13.6866</v>
      </c>
      <c r="F33" s="3">
        <v>13.7706</v>
      </c>
      <c r="G33" s="3">
        <v>13.8482</v>
      </c>
      <c r="H33" s="3">
        <v>13.9223</v>
      </c>
      <c r="I33" s="3">
        <v>13.9923</v>
      </c>
      <c r="J33" s="3">
        <v>14.0577</v>
      </c>
      <c r="K33" s="3">
        <v>14.116</v>
      </c>
      <c r="L33" s="3">
        <v>14.1663</v>
      </c>
      <c r="M33" s="3">
        <v>14.1663</v>
      </c>
      <c r="N33" s="3">
        <v>14.1663</v>
      </c>
      <c r="O33" s="3">
        <v>14.5983</v>
      </c>
      <c r="P33" s="3">
        <v>15.0813</v>
      </c>
      <c r="Q33" s="3">
        <v>15.5386</v>
      </c>
      <c r="R33" s="3">
        <v>15.5386</v>
      </c>
      <c r="S33" s="3">
        <v>15.5386</v>
      </c>
      <c r="T33" s="3">
        <v>15.5386</v>
      </c>
      <c r="U33" s="3">
        <v>15.5386</v>
      </c>
      <c r="V33" s="3">
        <v>15.5386</v>
      </c>
      <c r="W33" s="3">
        <v>15.9992</v>
      </c>
      <c r="X33" s="3">
        <v>16.4762</v>
      </c>
      <c r="Y33" s="3">
        <v>16.9695</v>
      </c>
      <c r="Z33" s="3">
        <v>17.4815</v>
      </c>
      <c r="AA33" s="3">
        <v>18.0092</v>
      </c>
      <c r="AB33" s="3">
        <v>18.5636</v>
      </c>
      <c r="AC33" s="3">
        <v>19.1522</v>
      </c>
      <c r="AD33" s="3">
        <v>19.7717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  <c r="AP33" s="3">
        <v>0</v>
      </c>
      <c r="AQ33" s="3">
        <v>0</v>
      </c>
      <c r="AR33" s="3">
        <v>0</v>
      </c>
      <c r="AS33" s="3">
        <v>0</v>
      </c>
      <c r="AT33" s="4">
        <v>42</v>
      </c>
    </row>
    <row r="34" spans="1:46" ht="11.25">
      <c r="A34" s="4">
        <v>43</v>
      </c>
      <c r="B34" s="3">
        <v>13.4741</v>
      </c>
      <c r="C34" s="3">
        <v>13.5711</v>
      </c>
      <c r="D34" s="3">
        <v>13.6673</v>
      </c>
      <c r="E34" s="3">
        <v>13.7651</v>
      </c>
      <c r="F34" s="3">
        <v>13.8611</v>
      </c>
      <c r="G34" s="3">
        <v>13.9465</v>
      </c>
      <c r="H34" s="3">
        <v>14.0254</v>
      </c>
      <c r="I34" s="3">
        <v>14.1007</v>
      </c>
      <c r="J34" s="3">
        <v>14.1718</v>
      </c>
      <c r="K34" s="3">
        <v>14.2384</v>
      </c>
      <c r="L34" s="3">
        <v>14.2976</v>
      </c>
      <c r="M34" s="3">
        <v>14.2976</v>
      </c>
      <c r="N34" s="3">
        <v>14.2976</v>
      </c>
      <c r="O34" s="3">
        <v>14.2976</v>
      </c>
      <c r="P34" s="3">
        <v>14.7367</v>
      </c>
      <c r="Q34" s="3">
        <v>15.2278</v>
      </c>
      <c r="R34" s="3">
        <v>15.6927</v>
      </c>
      <c r="S34" s="3">
        <v>15.6927</v>
      </c>
      <c r="T34" s="3">
        <v>15.6927</v>
      </c>
      <c r="U34" s="3">
        <v>15.6927</v>
      </c>
      <c r="V34" s="3">
        <v>15.6927</v>
      </c>
      <c r="W34" s="3">
        <v>15.6927</v>
      </c>
      <c r="X34" s="3">
        <v>16.1609</v>
      </c>
      <c r="Y34" s="3">
        <v>16.6458</v>
      </c>
      <c r="Z34" s="3">
        <v>17.1473</v>
      </c>
      <c r="AA34" s="3">
        <v>17.6678</v>
      </c>
      <c r="AB34" s="3">
        <v>18.2043</v>
      </c>
      <c r="AC34" s="3">
        <v>18.7678</v>
      </c>
      <c r="AD34" s="3">
        <v>19.3662</v>
      </c>
      <c r="AE34" s="3">
        <v>19.996</v>
      </c>
      <c r="AF34" s="3">
        <v>0</v>
      </c>
      <c r="AG34" s="3">
        <v>0</v>
      </c>
      <c r="AH34" s="3">
        <v>0</v>
      </c>
      <c r="AI34" s="3">
        <v>0</v>
      </c>
      <c r="AJ34" s="3">
        <v>0</v>
      </c>
      <c r="AK34" s="3">
        <v>0</v>
      </c>
      <c r="AL34" s="3">
        <v>0</v>
      </c>
      <c r="AP34" s="3">
        <v>0</v>
      </c>
      <c r="AQ34" s="3">
        <v>0</v>
      </c>
      <c r="AR34" s="3">
        <v>0</v>
      </c>
      <c r="AS34" s="3">
        <v>0</v>
      </c>
      <c r="AT34" s="4">
        <v>43</v>
      </c>
    </row>
    <row r="35" spans="1:46" ht="11.25">
      <c r="A35" s="4">
        <v>44</v>
      </c>
      <c r="B35" s="3">
        <v>13.5306</v>
      </c>
      <c r="C35" s="3">
        <v>13.6375</v>
      </c>
      <c r="D35" s="3">
        <v>13.7362</v>
      </c>
      <c r="E35" s="3">
        <v>13.834</v>
      </c>
      <c r="F35" s="3">
        <v>13.9334</v>
      </c>
      <c r="G35" s="3">
        <v>14.0309</v>
      </c>
      <c r="H35" s="3">
        <v>14.1178</v>
      </c>
      <c r="I35" s="3">
        <v>14.198</v>
      </c>
      <c r="J35" s="3">
        <v>14.2746</v>
      </c>
      <c r="K35" s="3">
        <v>14.3469</v>
      </c>
      <c r="L35" s="3">
        <v>14.4145</v>
      </c>
      <c r="M35" s="3">
        <v>14.4145</v>
      </c>
      <c r="N35" s="3">
        <v>14.4145</v>
      </c>
      <c r="O35" s="3">
        <v>14.4145</v>
      </c>
      <c r="P35" s="3">
        <v>14.4145</v>
      </c>
      <c r="Q35" s="3">
        <v>14.861</v>
      </c>
      <c r="R35" s="3">
        <v>15.3603</v>
      </c>
      <c r="S35" s="3">
        <v>15.8329</v>
      </c>
      <c r="T35" s="3">
        <v>15.8329</v>
      </c>
      <c r="U35" s="3">
        <v>15.8329</v>
      </c>
      <c r="V35" s="3">
        <v>15.8329</v>
      </c>
      <c r="W35" s="3">
        <v>15.8329</v>
      </c>
      <c r="X35" s="3">
        <v>15.8329</v>
      </c>
      <c r="Y35" s="3">
        <v>16.309</v>
      </c>
      <c r="Z35" s="3">
        <v>16.802</v>
      </c>
      <c r="AA35" s="3">
        <v>17.3119</v>
      </c>
      <c r="AB35" s="3">
        <v>17.8411</v>
      </c>
      <c r="AC35" s="3">
        <v>18.3865</v>
      </c>
      <c r="AD35" s="3">
        <v>18.9595</v>
      </c>
      <c r="AE35" s="3">
        <v>19.5679</v>
      </c>
      <c r="AF35" s="3">
        <v>20.2082</v>
      </c>
      <c r="AG35" s="3">
        <v>0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P35" s="3">
        <v>0</v>
      </c>
      <c r="AQ35" s="3">
        <v>0</v>
      </c>
      <c r="AR35" s="3">
        <v>0</v>
      </c>
      <c r="AS35" s="3">
        <v>0</v>
      </c>
      <c r="AT35" s="4">
        <v>44</v>
      </c>
    </row>
    <row r="36" spans="1:46" ht="11.25">
      <c r="A36" s="4">
        <v>45</v>
      </c>
      <c r="B36" s="3">
        <v>13.5749</v>
      </c>
      <c r="C36" s="3">
        <v>13.6885</v>
      </c>
      <c r="D36" s="3">
        <v>13.7973</v>
      </c>
      <c r="E36" s="3">
        <v>13.8976</v>
      </c>
      <c r="F36" s="3">
        <v>13.997</v>
      </c>
      <c r="G36" s="3">
        <v>14.0981</v>
      </c>
      <c r="H36" s="3">
        <v>14.1973</v>
      </c>
      <c r="I36" s="3">
        <v>14.2856</v>
      </c>
      <c r="J36" s="3">
        <v>14.3672</v>
      </c>
      <c r="K36" s="3">
        <v>14.4451</v>
      </c>
      <c r="L36" s="3">
        <v>14.5186</v>
      </c>
      <c r="M36" s="3">
        <v>14.5186</v>
      </c>
      <c r="N36" s="3">
        <v>14.5186</v>
      </c>
      <c r="O36" s="3">
        <v>14.5186</v>
      </c>
      <c r="P36" s="3">
        <v>14.5186</v>
      </c>
      <c r="Q36" s="3">
        <v>14.5186</v>
      </c>
      <c r="R36" s="3">
        <v>14.9726</v>
      </c>
      <c r="S36" s="3">
        <v>15.4803</v>
      </c>
      <c r="T36" s="3">
        <v>15.961</v>
      </c>
      <c r="U36" s="3">
        <v>15.961</v>
      </c>
      <c r="V36" s="3">
        <v>15.961</v>
      </c>
      <c r="W36" s="3">
        <v>15.961</v>
      </c>
      <c r="X36" s="3">
        <v>15.961</v>
      </c>
      <c r="Y36" s="3">
        <v>15.961</v>
      </c>
      <c r="Z36" s="3">
        <v>16.4451</v>
      </c>
      <c r="AA36" s="3">
        <v>16.9464</v>
      </c>
      <c r="AB36" s="3">
        <v>17.4649</v>
      </c>
      <c r="AC36" s="3">
        <v>18.003</v>
      </c>
      <c r="AD36" s="3">
        <v>18.5576</v>
      </c>
      <c r="AE36" s="3">
        <v>19.1403</v>
      </c>
      <c r="AF36" s="3">
        <v>19.759</v>
      </c>
      <c r="AG36" s="3">
        <v>20.4101</v>
      </c>
      <c r="AH36" s="3">
        <v>0</v>
      </c>
      <c r="AI36" s="3">
        <v>0</v>
      </c>
      <c r="AJ36" s="3">
        <v>0</v>
      </c>
      <c r="AK36" s="3">
        <v>0</v>
      </c>
      <c r="AL36" s="3">
        <v>0</v>
      </c>
      <c r="AP36" s="3">
        <v>0</v>
      </c>
      <c r="AQ36" s="3">
        <v>0</v>
      </c>
      <c r="AR36" s="3">
        <v>0</v>
      </c>
      <c r="AS36" s="3">
        <v>0</v>
      </c>
      <c r="AT36" s="4">
        <v>45</v>
      </c>
    </row>
    <row r="37" spans="1:46" ht="11.25">
      <c r="A37" s="4">
        <v>46</v>
      </c>
      <c r="B37" s="3">
        <v>13.1531</v>
      </c>
      <c r="C37" s="3">
        <v>13.7302</v>
      </c>
      <c r="D37" s="3">
        <v>13.8457</v>
      </c>
      <c r="E37" s="3">
        <v>13.9563</v>
      </c>
      <c r="F37" s="3">
        <v>14.0583</v>
      </c>
      <c r="G37" s="3">
        <v>14.1595</v>
      </c>
      <c r="H37" s="3">
        <v>14.2623</v>
      </c>
      <c r="I37" s="3">
        <v>14.3632</v>
      </c>
      <c r="J37" s="3">
        <v>14.453</v>
      </c>
      <c r="K37" s="3">
        <v>14.536</v>
      </c>
      <c r="L37" s="3">
        <v>14.6152</v>
      </c>
      <c r="M37" s="3">
        <v>14.6152</v>
      </c>
      <c r="N37" s="3">
        <v>14.6152</v>
      </c>
      <c r="O37" s="3">
        <v>14.6152</v>
      </c>
      <c r="P37" s="3">
        <v>14.6152</v>
      </c>
      <c r="Q37" s="3">
        <v>14.6152</v>
      </c>
      <c r="R37" s="3">
        <v>14.6152</v>
      </c>
      <c r="S37" s="3">
        <v>15.0769</v>
      </c>
      <c r="T37" s="3">
        <v>15.5933</v>
      </c>
      <c r="U37" s="3">
        <v>16.0821</v>
      </c>
      <c r="V37" s="3">
        <v>16.0821</v>
      </c>
      <c r="W37" s="3">
        <v>16.0821</v>
      </c>
      <c r="X37" s="3">
        <v>16.0821</v>
      </c>
      <c r="Y37" s="3">
        <v>16.0821</v>
      </c>
      <c r="Z37" s="3">
        <v>16.0821</v>
      </c>
      <c r="AA37" s="3">
        <v>16.5745</v>
      </c>
      <c r="AB37" s="3">
        <v>17.0844</v>
      </c>
      <c r="AC37" s="3">
        <v>17.6117</v>
      </c>
      <c r="AD37" s="3">
        <v>18.1591</v>
      </c>
      <c r="AE37" s="3">
        <v>18.7231</v>
      </c>
      <c r="AF37" s="3">
        <v>19.3158</v>
      </c>
      <c r="AG37" s="3">
        <v>19.945</v>
      </c>
      <c r="AH37" s="3">
        <v>20.6072</v>
      </c>
      <c r="AI37" s="3">
        <v>0</v>
      </c>
      <c r="AJ37" s="3">
        <v>0</v>
      </c>
      <c r="AK37" s="3">
        <v>0</v>
      </c>
      <c r="AL37" s="3">
        <v>0</v>
      </c>
      <c r="AP37" s="3">
        <v>0</v>
      </c>
      <c r="AQ37" s="3">
        <v>0</v>
      </c>
      <c r="AR37" s="3">
        <v>0</v>
      </c>
      <c r="AS37" s="3">
        <v>0</v>
      </c>
      <c r="AT37" s="4">
        <v>46</v>
      </c>
    </row>
    <row r="38" spans="1:46" ht="11.25">
      <c r="A38" s="4">
        <v>47</v>
      </c>
      <c r="B38" s="3">
        <v>12.7104</v>
      </c>
      <c r="C38" s="3">
        <v>13.2982</v>
      </c>
      <c r="D38" s="3">
        <v>13.8852</v>
      </c>
      <c r="E38" s="3">
        <v>14.0027</v>
      </c>
      <c r="F38" s="3">
        <v>14.1152</v>
      </c>
      <c r="G38" s="3">
        <v>14.219</v>
      </c>
      <c r="H38" s="3">
        <v>14.3219</v>
      </c>
      <c r="I38" s="3">
        <v>14.4265</v>
      </c>
      <c r="J38" s="3">
        <v>14.5292</v>
      </c>
      <c r="K38" s="3">
        <v>14.6205</v>
      </c>
      <c r="L38" s="3">
        <v>14.7049</v>
      </c>
      <c r="M38" s="3">
        <v>14.7049</v>
      </c>
      <c r="N38" s="3">
        <v>14.7049</v>
      </c>
      <c r="O38" s="3">
        <v>14.7049</v>
      </c>
      <c r="P38" s="3">
        <v>14.7049</v>
      </c>
      <c r="Q38" s="3">
        <v>14.7049</v>
      </c>
      <c r="R38" s="3">
        <v>14.7049</v>
      </c>
      <c r="S38" s="3">
        <v>14.7049</v>
      </c>
      <c r="T38" s="3">
        <v>15.1747</v>
      </c>
      <c r="U38" s="3">
        <v>15.7</v>
      </c>
      <c r="V38" s="3">
        <v>16.1973</v>
      </c>
      <c r="W38" s="3">
        <v>16.1973</v>
      </c>
      <c r="X38" s="3">
        <v>16.1973</v>
      </c>
      <c r="Y38" s="3">
        <v>16.1973</v>
      </c>
      <c r="Z38" s="3">
        <v>16.1973</v>
      </c>
      <c r="AA38" s="3">
        <v>16.1973</v>
      </c>
      <c r="AB38" s="3">
        <v>16.6981</v>
      </c>
      <c r="AC38" s="3">
        <v>17.2169</v>
      </c>
      <c r="AD38" s="3">
        <v>17.7533</v>
      </c>
      <c r="AE38" s="3">
        <v>18.3101</v>
      </c>
      <c r="AF38" s="3">
        <v>18.884</v>
      </c>
      <c r="AG38" s="3">
        <v>19.4868</v>
      </c>
      <c r="AH38" s="3">
        <v>20.1269</v>
      </c>
      <c r="AI38" s="3">
        <v>20.8006</v>
      </c>
      <c r="AJ38" s="3">
        <v>0</v>
      </c>
      <c r="AK38" s="3">
        <v>0</v>
      </c>
      <c r="AL38" s="3">
        <v>0</v>
      </c>
      <c r="AP38" s="3">
        <v>0</v>
      </c>
      <c r="AQ38" s="3">
        <v>0</v>
      </c>
      <c r="AR38" s="3">
        <v>0</v>
      </c>
      <c r="AS38" s="3">
        <v>0</v>
      </c>
      <c r="AT38" s="4">
        <v>47</v>
      </c>
    </row>
    <row r="39" spans="1:46" ht="11.25">
      <c r="A39" s="4">
        <v>48</v>
      </c>
      <c r="B39" s="3">
        <v>12.2474</v>
      </c>
      <c r="C39" s="3">
        <v>12.8451</v>
      </c>
      <c r="D39" s="3">
        <v>13.4431</v>
      </c>
      <c r="E39" s="3">
        <v>14.0404</v>
      </c>
      <c r="F39" s="3">
        <v>14.16</v>
      </c>
      <c r="G39" s="3">
        <v>14.2745</v>
      </c>
      <c r="H39" s="3">
        <v>14.3801</v>
      </c>
      <c r="I39" s="3">
        <v>14.4848</v>
      </c>
      <c r="J39" s="3">
        <v>14.5912</v>
      </c>
      <c r="K39" s="3">
        <v>14.6957</v>
      </c>
      <c r="L39" s="3">
        <v>14.7887</v>
      </c>
      <c r="M39" s="3">
        <v>14.7887</v>
      </c>
      <c r="N39" s="3">
        <v>14.7887</v>
      </c>
      <c r="O39" s="3">
        <v>14.7887</v>
      </c>
      <c r="P39" s="3">
        <v>14.7887</v>
      </c>
      <c r="Q39" s="3">
        <v>14.7887</v>
      </c>
      <c r="R39" s="3">
        <v>14.7887</v>
      </c>
      <c r="S39" s="3">
        <v>14.7887</v>
      </c>
      <c r="T39" s="3">
        <v>14.7887</v>
      </c>
      <c r="U39" s="3">
        <v>15.2666</v>
      </c>
      <c r="V39" s="3">
        <v>15.8011</v>
      </c>
      <c r="W39" s="3">
        <v>16.3071</v>
      </c>
      <c r="X39" s="3">
        <v>16.3071</v>
      </c>
      <c r="Y39" s="3">
        <v>16.3071</v>
      </c>
      <c r="Z39" s="3">
        <v>16.3071</v>
      </c>
      <c r="AA39" s="3">
        <v>16.3071</v>
      </c>
      <c r="AB39" s="3">
        <v>16.3071</v>
      </c>
      <c r="AC39" s="3">
        <v>16.8168</v>
      </c>
      <c r="AD39" s="3">
        <v>17.3446</v>
      </c>
      <c r="AE39" s="3">
        <v>17.8904</v>
      </c>
      <c r="AF39" s="3">
        <v>18.457</v>
      </c>
      <c r="AG39" s="3">
        <v>19.0409</v>
      </c>
      <c r="AH39" s="3">
        <v>19.6543</v>
      </c>
      <c r="AI39" s="3">
        <v>20.3056</v>
      </c>
      <c r="AJ39" s="3">
        <v>20.9911</v>
      </c>
      <c r="AK39" s="3">
        <v>0</v>
      </c>
      <c r="AL39" s="3">
        <v>0</v>
      </c>
      <c r="AP39" s="3">
        <v>0</v>
      </c>
      <c r="AQ39" s="3">
        <v>0</v>
      </c>
      <c r="AR39" s="3">
        <v>0</v>
      </c>
      <c r="AS39" s="3">
        <v>0</v>
      </c>
      <c r="AT39" s="4">
        <v>48</v>
      </c>
    </row>
    <row r="40" spans="1:46" ht="11.25">
      <c r="A40" s="4">
        <v>49</v>
      </c>
      <c r="B40" s="3">
        <v>11.7705</v>
      </c>
      <c r="C40" s="3">
        <v>12.3682</v>
      </c>
      <c r="D40" s="3">
        <v>12.9765</v>
      </c>
      <c r="E40" s="3">
        <v>13.5852</v>
      </c>
      <c r="F40" s="3">
        <v>14.1931</v>
      </c>
      <c r="G40" s="3">
        <v>14.3148</v>
      </c>
      <c r="H40" s="3">
        <v>14.4313</v>
      </c>
      <c r="I40" s="3">
        <v>14.5388</v>
      </c>
      <c r="J40" s="3">
        <v>14.6454</v>
      </c>
      <c r="K40" s="3">
        <v>14.7536</v>
      </c>
      <c r="L40" s="3">
        <v>14.86</v>
      </c>
      <c r="M40" s="3">
        <v>14.86</v>
      </c>
      <c r="N40" s="3">
        <v>14.86</v>
      </c>
      <c r="O40" s="3">
        <v>14.86</v>
      </c>
      <c r="P40" s="3">
        <v>14.86</v>
      </c>
      <c r="Q40" s="3">
        <v>14.86</v>
      </c>
      <c r="R40" s="3">
        <v>14.86</v>
      </c>
      <c r="S40" s="3">
        <v>14.86</v>
      </c>
      <c r="T40" s="3">
        <v>14.86</v>
      </c>
      <c r="U40" s="3">
        <v>14.86</v>
      </c>
      <c r="V40" s="3">
        <v>15.3464</v>
      </c>
      <c r="W40" s="3">
        <v>15.8904</v>
      </c>
      <c r="X40" s="3">
        <v>16.4054</v>
      </c>
      <c r="Y40" s="3">
        <v>16.4054</v>
      </c>
      <c r="Z40" s="3">
        <v>16.4054</v>
      </c>
      <c r="AA40" s="3">
        <v>16.4054</v>
      </c>
      <c r="AB40" s="3">
        <v>16.4054</v>
      </c>
      <c r="AC40" s="3">
        <v>16.4054</v>
      </c>
      <c r="AD40" s="3">
        <v>16.9241</v>
      </c>
      <c r="AE40" s="3">
        <v>17.4613</v>
      </c>
      <c r="AF40" s="3">
        <v>18.0169</v>
      </c>
      <c r="AG40" s="3">
        <v>18.5935</v>
      </c>
      <c r="AH40" s="3">
        <v>19.1878</v>
      </c>
      <c r="AI40" s="3">
        <v>19.8121</v>
      </c>
      <c r="AJ40" s="3">
        <v>20.475</v>
      </c>
      <c r="AK40" s="3">
        <v>21.1726</v>
      </c>
      <c r="AL40" s="3">
        <v>0</v>
      </c>
      <c r="AP40" s="3">
        <v>0</v>
      </c>
      <c r="AQ40" s="3">
        <v>0</v>
      </c>
      <c r="AR40" s="3">
        <v>0</v>
      </c>
      <c r="AS40" s="3">
        <v>0</v>
      </c>
      <c r="AT40" s="4">
        <v>49</v>
      </c>
    </row>
    <row r="41" spans="1:46" ht="11.25">
      <c r="A41" s="4">
        <v>50</v>
      </c>
      <c r="B41" s="3">
        <v>11.2733</v>
      </c>
      <c r="C41" s="3">
        <v>11.8723</v>
      </c>
      <c r="D41" s="3">
        <v>12.4808</v>
      </c>
      <c r="E41" s="3">
        <v>13.1</v>
      </c>
      <c r="F41" s="3">
        <v>13.7197</v>
      </c>
      <c r="G41" s="3">
        <v>14.3386</v>
      </c>
      <c r="H41" s="3">
        <v>14.4625</v>
      </c>
      <c r="I41" s="3">
        <v>14.5811</v>
      </c>
      <c r="J41" s="3">
        <v>14.6905</v>
      </c>
      <c r="K41" s="3">
        <v>14.799</v>
      </c>
      <c r="L41" s="3">
        <v>14.9093</v>
      </c>
      <c r="M41" s="3">
        <v>14.9093</v>
      </c>
      <c r="N41" s="3">
        <v>14.9093</v>
      </c>
      <c r="O41" s="3">
        <v>14.9093</v>
      </c>
      <c r="P41" s="3">
        <v>14.9093</v>
      </c>
      <c r="Q41" s="3">
        <v>14.9093</v>
      </c>
      <c r="R41" s="3">
        <v>14.9093</v>
      </c>
      <c r="S41" s="3">
        <v>14.9093</v>
      </c>
      <c r="T41" s="3">
        <v>14.9093</v>
      </c>
      <c r="U41" s="3">
        <v>14.9093</v>
      </c>
      <c r="V41" s="3">
        <v>14.9093</v>
      </c>
      <c r="W41" s="3">
        <v>15.4045</v>
      </c>
      <c r="X41" s="3">
        <v>15.9583</v>
      </c>
      <c r="Y41" s="3">
        <v>16.4826</v>
      </c>
      <c r="Z41" s="3">
        <v>16.4826</v>
      </c>
      <c r="AA41" s="3">
        <v>16.4826</v>
      </c>
      <c r="AB41" s="3">
        <v>16.4826</v>
      </c>
      <c r="AC41" s="3">
        <v>16.4826</v>
      </c>
      <c r="AD41" s="3">
        <v>16.4826</v>
      </c>
      <c r="AE41" s="3">
        <v>17.0107</v>
      </c>
      <c r="AF41" s="3">
        <v>17.5576</v>
      </c>
      <c r="AG41" s="3">
        <v>18.1231</v>
      </c>
      <c r="AH41" s="3">
        <v>18.7102</v>
      </c>
      <c r="AI41" s="3">
        <v>19.3152</v>
      </c>
      <c r="AJ41" s="3">
        <v>19.9508</v>
      </c>
      <c r="AK41" s="3">
        <v>20.6256</v>
      </c>
      <c r="AL41" s="3">
        <v>21.3359</v>
      </c>
      <c r="AP41" s="3">
        <v>0</v>
      </c>
      <c r="AQ41" s="3">
        <v>0</v>
      </c>
      <c r="AR41" s="3">
        <v>0</v>
      </c>
      <c r="AS41" s="3">
        <v>0</v>
      </c>
      <c r="AT41" s="4">
        <v>50</v>
      </c>
    </row>
    <row r="42" spans="1:46" ht="11.25">
      <c r="A42" s="4">
        <v>51</v>
      </c>
      <c r="B42" s="3">
        <v>10.7654</v>
      </c>
      <c r="C42" s="3">
        <v>11.3664</v>
      </c>
      <c r="D42" s="3">
        <v>11.9765</v>
      </c>
      <c r="E42" s="3">
        <v>12.5962</v>
      </c>
      <c r="F42" s="3">
        <v>13.2268</v>
      </c>
      <c r="G42" s="3">
        <v>13.858</v>
      </c>
      <c r="H42" s="3">
        <v>14.4883</v>
      </c>
      <c r="I42" s="3">
        <v>14.6144</v>
      </c>
      <c r="J42" s="3">
        <v>14.7353</v>
      </c>
      <c r="K42" s="3">
        <v>14.8467</v>
      </c>
      <c r="L42" s="3">
        <v>14.9572</v>
      </c>
      <c r="M42" s="3">
        <v>14.9572</v>
      </c>
      <c r="N42" s="3">
        <v>14.9572</v>
      </c>
      <c r="O42" s="3">
        <v>14.9572</v>
      </c>
      <c r="P42" s="3">
        <v>14.9572</v>
      </c>
      <c r="Q42" s="3">
        <v>14.9572</v>
      </c>
      <c r="R42" s="3">
        <v>14.9572</v>
      </c>
      <c r="S42" s="3">
        <v>14.9572</v>
      </c>
      <c r="T42" s="3">
        <v>14.9572</v>
      </c>
      <c r="U42" s="3">
        <v>14.9572</v>
      </c>
      <c r="V42" s="3">
        <v>14.9572</v>
      </c>
      <c r="W42" s="3">
        <v>14.9572</v>
      </c>
      <c r="X42" s="3">
        <v>15.4616</v>
      </c>
      <c r="Y42" s="3">
        <v>16.0256</v>
      </c>
      <c r="Z42" s="3">
        <v>16.5596</v>
      </c>
      <c r="AA42" s="3">
        <v>16.5596</v>
      </c>
      <c r="AB42" s="3">
        <v>16.5596</v>
      </c>
      <c r="AC42" s="3">
        <v>16.5596</v>
      </c>
      <c r="AD42" s="3">
        <v>16.5596</v>
      </c>
      <c r="AE42" s="3">
        <v>16.5596</v>
      </c>
      <c r="AF42" s="3">
        <v>17.0974</v>
      </c>
      <c r="AG42" s="3">
        <v>17.6544</v>
      </c>
      <c r="AH42" s="3">
        <v>18.2304</v>
      </c>
      <c r="AI42" s="3">
        <v>18.8282</v>
      </c>
      <c r="AJ42" s="3">
        <v>19.4444</v>
      </c>
      <c r="AK42" s="3">
        <v>20.0917</v>
      </c>
      <c r="AL42" s="3">
        <v>20.779</v>
      </c>
      <c r="AM42" s="3">
        <v>21.5024</v>
      </c>
      <c r="AN42" s="3">
        <v>23.9866</v>
      </c>
      <c r="AO42" s="3">
        <v>23.9866</v>
      </c>
      <c r="AP42" s="3">
        <v>23.9866</v>
      </c>
      <c r="AQ42" s="3">
        <v>0</v>
      </c>
      <c r="AR42" s="3">
        <v>0</v>
      </c>
      <c r="AS42" s="3">
        <v>0</v>
      </c>
      <c r="AT42" s="4">
        <v>51</v>
      </c>
    </row>
    <row r="43" spans="1:46" ht="11.25">
      <c r="A43" s="4">
        <v>52</v>
      </c>
      <c r="B43" s="3">
        <v>10.2551</v>
      </c>
      <c r="C43" s="3">
        <v>10.8533</v>
      </c>
      <c r="D43" s="3">
        <v>11.4656</v>
      </c>
      <c r="E43" s="3">
        <v>12.0873</v>
      </c>
      <c r="F43" s="3">
        <v>12.7186</v>
      </c>
      <c r="G43" s="3">
        <v>13.3612</v>
      </c>
      <c r="H43" s="3">
        <v>14.0043</v>
      </c>
      <c r="I43" s="3">
        <v>14.6465</v>
      </c>
      <c r="J43" s="3">
        <v>14.775</v>
      </c>
      <c r="K43" s="3">
        <v>14.8981</v>
      </c>
      <c r="L43" s="3">
        <v>15.0117</v>
      </c>
      <c r="M43" s="3">
        <v>15.0117</v>
      </c>
      <c r="N43" s="3">
        <v>15.0117</v>
      </c>
      <c r="O43" s="3">
        <v>15.0117</v>
      </c>
      <c r="P43" s="3">
        <v>15.0117</v>
      </c>
      <c r="Q43" s="3">
        <v>15.0117</v>
      </c>
      <c r="R43" s="3">
        <v>15.0117</v>
      </c>
      <c r="S43" s="3">
        <v>15.0117</v>
      </c>
      <c r="T43" s="3">
        <v>15.0117</v>
      </c>
      <c r="U43" s="3">
        <v>15.0117</v>
      </c>
      <c r="V43" s="3">
        <v>15.0117</v>
      </c>
      <c r="W43" s="3">
        <v>15.0117</v>
      </c>
      <c r="X43" s="3">
        <v>15.0117</v>
      </c>
      <c r="Y43" s="3">
        <v>15.5256</v>
      </c>
      <c r="Z43" s="3">
        <v>16.1003</v>
      </c>
      <c r="AA43" s="3">
        <v>16.6443</v>
      </c>
      <c r="AB43" s="3">
        <v>16.6443</v>
      </c>
      <c r="AC43" s="3">
        <v>16.6443</v>
      </c>
      <c r="AD43" s="3">
        <v>16.6443</v>
      </c>
      <c r="AE43" s="3">
        <v>16.6443</v>
      </c>
      <c r="AF43" s="3">
        <v>16.6443</v>
      </c>
      <c r="AG43" s="3">
        <v>17.1923</v>
      </c>
      <c r="AH43" s="3">
        <v>17.7598</v>
      </c>
      <c r="AI43" s="3">
        <v>18.3467</v>
      </c>
      <c r="AJ43" s="3">
        <v>18.9559</v>
      </c>
      <c r="AK43" s="3">
        <v>19.5837</v>
      </c>
      <c r="AL43" s="3">
        <v>20.2432</v>
      </c>
      <c r="AM43" s="3">
        <v>20.9435</v>
      </c>
      <c r="AN43" s="3">
        <v>23.3936</v>
      </c>
      <c r="AO43" s="3">
        <v>23.3936</v>
      </c>
      <c r="AP43" s="3">
        <v>23.3936</v>
      </c>
      <c r="AQ43" s="3">
        <v>21.6805</v>
      </c>
      <c r="AR43" s="3">
        <v>0</v>
      </c>
      <c r="AS43" s="3">
        <v>0</v>
      </c>
      <c r="AT43" s="4">
        <v>52</v>
      </c>
    </row>
    <row r="44" spans="1:46" ht="11.25">
      <c r="A44" s="4">
        <v>53</v>
      </c>
      <c r="B44" s="3">
        <v>9.7487</v>
      </c>
      <c r="C44" s="3">
        <v>10.3344</v>
      </c>
      <c r="D44" s="3">
        <v>10.9441</v>
      </c>
      <c r="E44" s="3">
        <v>11.5683</v>
      </c>
      <c r="F44" s="3">
        <v>12.2019</v>
      </c>
      <c r="G44" s="3">
        <v>12.8455</v>
      </c>
      <c r="H44" s="3">
        <v>13.5005</v>
      </c>
      <c r="I44" s="3">
        <v>14.1559</v>
      </c>
      <c r="J44" s="3">
        <v>14.8105</v>
      </c>
      <c r="K44" s="3">
        <v>14.9416</v>
      </c>
      <c r="L44" s="3">
        <v>15.0671</v>
      </c>
      <c r="M44" s="3">
        <v>15.0671</v>
      </c>
      <c r="N44" s="3">
        <v>15.0671</v>
      </c>
      <c r="O44" s="3">
        <v>15.0671</v>
      </c>
      <c r="P44" s="3">
        <v>15.0671</v>
      </c>
      <c r="Q44" s="3">
        <v>15.0671</v>
      </c>
      <c r="R44" s="3">
        <v>15.0671</v>
      </c>
      <c r="S44" s="3">
        <v>15.0671</v>
      </c>
      <c r="T44" s="3">
        <v>15.0671</v>
      </c>
      <c r="U44" s="3">
        <v>15.0671</v>
      </c>
      <c r="V44" s="3">
        <v>15.0671</v>
      </c>
      <c r="W44" s="3">
        <v>15.0671</v>
      </c>
      <c r="X44" s="3">
        <v>15.0671</v>
      </c>
      <c r="Y44" s="3">
        <v>15.0671</v>
      </c>
      <c r="Z44" s="3">
        <v>15.5909</v>
      </c>
      <c r="AA44" s="3">
        <v>16.1767</v>
      </c>
      <c r="AB44" s="3">
        <v>16.7313</v>
      </c>
      <c r="AC44" s="3">
        <v>16.7313</v>
      </c>
      <c r="AD44" s="3">
        <v>16.7313</v>
      </c>
      <c r="AE44" s="3">
        <v>16.7313</v>
      </c>
      <c r="AF44" s="3">
        <v>16.7313</v>
      </c>
      <c r="AG44" s="3">
        <v>16.7313</v>
      </c>
      <c r="AH44" s="3">
        <v>17.2898</v>
      </c>
      <c r="AI44" s="3">
        <v>17.8683</v>
      </c>
      <c r="AJ44" s="3">
        <v>18.4665</v>
      </c>
      <c r="AK44" s="3">
        <v>19.0874</v>
      </c>
      <c r="AL44" s="3">
        <v>19.7274</v>
      </c>
      <c r="AM44" s="3">
        <v>20.3997</v>
      </c>
      <c r="AN44" s="3">
        <v>22.7985</v>
      </c>
      <c r="AO44" s="3">
        <v>22.7985</v>
      </c>
      <c r="AP44" s="3">
        <v>22.7985</v>
      </c>
      <c r="AQ44" s="3">
        <v>21.1135</v>
      </c>
      <c r="AR44" s="3">
        <v>21.8647</v>
      </c>
      <c r="AS44" s="3">
        <v>0</v>
      </c>
      <c r="AT44" s="4">
        <v>53</v>
      </c>
    </row>
    <row r="45" spans="1:46" ht="11.25">
      <c r="A45" s="4">
        <v>54</v>
      </c>
      <c r="B45" s="3">
        <v>9.2516</v>
      </c>
      <c r="C45" s="3">
        <v>9.8102</v>
      </c>
      <c r="D45" s="3">
        <v>10.4075</v>
      </c>
      <c r="E45" s="3">
        <v>11.0292</v>
      </c>
      <c r="F45" s="3">
        <v>11.6657</v>
      </c>
      <c r="G45" s="3">
        <v>12.3119</v>
      </c>
      <c r="H45" s="3">
        <v>12.9682</v>
      </c>
      <c r="I45" s="3">
        <v>13.6362</v>
      </c>
      <c r="J45" s="3">
        <v>14.3046</v>
      </c>
      <c r="K45" s="3">
        <v>14.9721</v>
      </c>
      <c r="L45" s="3">
        <v>15.1058</v>
      </c>
      <c r="M45" s="3">
        <v>15.1058</v>
      </c>
      <c r="N45" s="3">
        <v>15.1058</v>
      </c>
      <c r="O45" s="3">
        <v>15.1058</v>
      </c>
      <c r="P45" s="3">
        <v>15.1058</v>
      </c>
      <c r="Q45" s="3">
        <v>15.1058</v>
      </c>
      <c r="R45" s="3">
        <v>15.1058</v>
      </c>
      <c r="S45" s="3">
        <v>15.1058</v>
      </c>
      <c r="T45" s="3">
        <v>15.1058</v>
      </c>
      <c r="U45" s="3">
        <v>15.1058</v>
      </c>
      <c r="V45" s="3">
        <v>15.1058</v>
      </c>
      <c r="W45" s="3">
        <v>15.1058</v>
      </c>
      <c r="X45" s="3">
        <v>15.1058</v>
      </c>
      <c r="Y45" s="3">
        <v>15.1058</v>
      </c>
      <c r="Z45" s="3">
        <v>15.1058</v>
      </c>
      <c r="AA45" s="3">
        <v>15.64</v>
      </c>
      <c r="AB45" s="3">
        <v>16.2374</v>
      </c>
      <c r="AC45" s="3">
        <v>16.8029</v>
      </c>
      <c r="AD45" s="3">
        <v>16.8029</v>
      </c>
      <c r="AE45" s="3">
        <v>16.8029</v>
      </c>
      <c r="AF45" s="3">
        <v>16.8029</v>
      </c>
      <c r="AG45" s="3">
        <v>16.8029</v>
      </c>
      <c r="AH45" s="3">
        <v>16.8029</v>
      </c>
      <c r="AI45" s="3">
        <v>17.3725</v>
      </c>
      <c r="AJ45" s="3">
        <v>17.9624</v>
      </c>
      <c r="AK45" s="3">
        <v>18.5725</v>
      </c>
      <c r="AL45" s="3">
        <v>19.2057</v>
      </c>
      <c r="AM45" s="3">
        <v>19.8582</v>
      </c>
      <c r="AN45" s="3">
        <v>22.2026</v>
      </c>
      <c r="AO45" s="3">
        <v>22.2026</v>
      </c>
      <c r="AP45" s="3">
        <v>22.2026</v>
      </c>
      <c r="AQ45" s="3">
        <v>20.5438</v>
      </c>
      <c r="AR45" s="3">
        <v>21.2718</v>
      </c>
      <c r="AS45" s="3">
        <v>0</v>
      </c>
      <c r="AT45" s="4">
        <v>54</v>
      </c>
    </row>
    <row r="46" spans="1:46" ht="11.25">
      <c r="A46" s="4">
        <v>55</v>
      </c>
      <c r="B46" s="3">
        <v>8.7292</v>
      </c>
      <c r="C46" s="3">
        <v>9.2995</v>
      </c>
      <c r="D46" s="3">
        <v>9.8695</v>
      </c>
      <c r="E46" s="3">
        <v>10.4789</v>
      </c>
      <c r="F46" s="3">
        <v>11.1133</v>
      </c>
      <c r="G46" s="3">
        <v>11.7627</v>
      </c>
      <c r="H46" s="3">
        <v>12.422</v>
      </c>
      <c r="I46" s="3">
        <v>13.0916</v>
      </c>
      <c r="J46" s="3">
        <v>13.7732</v>
      </c>
      <c r="K46" s="3">
        <v>14.4551</v>
      </c>
      <c r="L46" s="3">
        <v>15.1363</v>
      </c>
      <c r="M46" s="3">
        <v>15.1363</v>
      </c>
      <c r="N46" s="3">
        <v>15.1363</v>
      </c>
      <c r="O46" s="3">
        <v>15.1363</v>
      </c>
      <c r="P46" s="3">
        <v>15.1363</v>
      </c>
      <c r="Q46" s="3">
        <v>15.1363</v>
      </c>
      <c r="R46" s="3">
        <v>15.1363</v>
      </c>
      <c r="S46" s="3">
        <v>15.1363</v>
      </c>
      <c r="T46" s="3">
        <v>15.1363</v>
      </c>
      <c r="U46" s="3">
        <v>15.1363</v>
      </c>
      <c r="V46" s="3">
        <v>15.1363</v>
      </c>
      <c r="W46" s="3">
        <v>15.1363</v>
      </c>
      <c r="X46" s="3">
        <v>15.1363</v>
      </c>
      <c r="Y46" s="3">
        <v>15.1363</v>
      </c>
      <c r="Z46" s="3">
        <v>15.1363</v>
      </c>
      <c r="AA46" s="3">
        <v>15.1363</v>
      </c>
      <c r="AB46" s="3">
        <v>15.6813</v>
      </c>
      <c r="AC46" s="3">
        <v>16.2908</v>
      </c>
      <c r="AD46" s="3">
        <v>16.8678</v>
      </c>
      <c r="AE46" s="3">
        <v>17.449</v>
      </c>
      <c r="AF46" s="3">
        <v>17.449</v>
      </c>
      <c r="AG46" s="3">
        <v>17.449</v>
      </c>
      <c r="AH46" s="3">
        <v>17.449</v>
      </c>
      <c r="AI46" s="3">
        <v>17.449</v>
      </c>
      <c r="AJ46" s="3">
        <v>17.449</v>
      </c>
      <c r="AK46" s="3">
        <v>18.0509</v>
      </c>
      <c r="AL46" s="3">
        <v>18.6733</v>
      </c>
      <c r="AM46" s="3">
        <v>19.3194</v>
      </c>
      <c r="AN46" s="3">
        <v>21.5876</v>
      </c>
      <c r="AO46" s="3">
        <v>21.5876</v>
      </c>
      <c r="AP46" s="3">
        <v>21.5876</v>
      </c>
      <c r="AQ46" s="3">
        <v>19.9852</v>
      </c>
      <c r="AR46" s="3">
        <v>20.6847</v>
      </c>
      <c r="AS46" s="3">
        <v>0</v>
      </c>
      <c r="AT46" s="4">
        <v>55</v>
      </c>
    </row>
    <row r="47" spans="1:46" ht="11.25">
      <c r="A47" s="4">
        <v>56</v>
      </c>
      <c r="B47" s="3">
        <v>8.2003</v>
      </c>
      <c r="C47" s="3">
        <v>8.7571</v>
      </c>
      <c r="D47" s="3">
        <v>9.3392</v>
      </c>
      <c r="E47" s="3">
        <v>9.921</v>
      </c>
      <c r="F47" s="3">
        <v>10.5429</v>
      </c>
      <c r="G47" s="3">
        <v>11.1904</v>
      </c>
      <c r="H47" s="3">
        <v>11.8532</v>
      </c>
      <c r="I47" s="3">
        <v>12.5262</v>
      </c>
      <c r="J47" s="3">
        <v>13.2096</v>
      </c>
      <c r="K47" s="3">
        <v>13.9052</v>
      </c>
      <c r="L47" s="3">
        <v>14.6013</v>
      </c>
      <c r="M47" s="3">
        <v>15.1479</v>
      </c>
      <c r="N47" s="3">
        <v>15.1479</v>
      </c>
      <c r="O47" s="3">
        <v>15.1479</v>
      </c>
      <c r="P47" s="3">
        <v>15.1479</v>
      </c>
      <c r="Q47" s="3">
        <v>15.1479</v>
      </c>
      <c r="R47" s="3">
        <v>15.1479</v>
      </c>
      <c r="S47" s="3">
        <v>15.1479</v>
      </c>
      <c r="T47" s="3">
        <v>15.1479</v>
      </c>
      <c r="U47" s="3">
        <v>15.1479</v>
      </c>
      <c r="V47" s="3">
        <v>15.1479</v>
      </c>
      <c r="W47" s="3">
        <v>15.1479</v>
      </c>
      <c r="X47" s="3">
        <v>15.1479</v>
      </c>
      <c r="Y47" s="3">
        <v>15.1479</v>
      </c>
      <c r="Z47" s="3">
        <v>15.1479</v>
      </c>
      <c r="AA47" s="3">
        <v>15.1479</v>
      </c>
      <c r="AB47" s="3">
        <v>15.1479</v>
      </c>
      <c r="AC47" s="3">
        <v>15.7042</v>
      </c>
      <c r="AD47" s="3">
        <v>16.3263</v>
      </c>
      <c r="AE47" s="3">
        <v>16.9152</v>
      </c>
      <c r="AF47" s="3">
        <v>17.5084</v>
      </c>
      <c r="AG47" s="3">
        <v>17.5084</v>
      </c>
      <c r="AH47" s="3">
        <v>17.5084</v>
      </c>
      <c r="AI47" s="3">
        <v>17.5084</v>
      </c>
      <c r="AJ47" s="3">
        <v>17.5084</v>
      </c>
      <c r="AK47" s="3">
        <v>17.5084</v>
      </c>
      <c r="AL47" s="3">
        <v>18.1227</v>
      </c>
      <c r="AM47" s="3">
        <v>18.758</v>
      </c>
      <c r="AN47" s="3">
        <v>20.9664</v>
      </c>
      <c r="AO47" s="3">
        <v>20.9664</v>
      </c>
      <c r="AP47" s="3">
        <v>20.9664</v>
      </c>
      <c r="AQ47" s="3">
        <v>19.4174</v>
      </c>
      <c r="AR47" s="3">
        <v>20.097</v>
      </c>
      <c r="AS47" s="3">
        <v>0</v>
      </c>
      <c r="AT47" s="4">
        <v>56</v>
      </c>
    </row>
    <row r="48" spans="1:46" ht="11.25">
      <c r="A48" s="4">
        <v>57</v>
      </c>
      <c r="B48" s="3">
        <v>7.6643</v>
      </c>
      <c r="C48" s="3">
        <v>8.2078</v>
      </c>
      <c r="D48" s="3">
        <v>8.7764</v>
      </c>
      <c r="E48" s="3">
        <v>9.3708</v>
      </c>
      <c r="F48" s="3">
        <v>9.965</v>
      </c>
      <c r="G48" s="3">
        <v>10.6001</v>
      </c>
      <c r="H48" s="3">
        <v>11.2614</v>
      </c>
      <c r="I48" s="3">
        <v>11.9383</v>
      </c>
      <c r="J48" s="3">
        <v>12.6255</v>
      </c>
      <c r="K48" s="3">
        <v>13.3235</v>
      </c>
      <c r="L48" s="3">
        <v>14.0338</v>
      </c>
      <c r="M48" s="3">
        <v>14.5819</v>
      </c>
      <c r="N48" s="3">
        <v>15.1402</v>
      </c>
      <c r="O48" s="3">
        <v>15.1402</v>
      </c>
      <c r="P48" s="3">
        <v>15.1402</v>
      </c>
      <c r="Q48" s="3">
        <v>15.1402</v>
      </c>
      <c r="R48" s="3">
        <v>15.1402</v>
      </c>
      <c r="S48" s="3">
        <v>15.1402</v>
      </c>
      <c r="T48" s="3">
        <v>15.1402</v>
      </c>
      <c r="U48" s="3">
        <v>15.1402</v>
      </c>
      <c r="V48" s="3">
        <v>15.1402</v>
      </c>
      <c r="W48" s="3">
        <v>15.1402</v>
      </c>
      <c r="X48" s="3">
        <v>15.1402</v>
      </c>
      <c r="Y48" s="3">
        <v>15.1402</v>
      </c>
      <c r="Z48" s="3">
        <v>15.1402</v>
      </c>
      <c r="AA48" s="3">
        <v>15.1402</v>
      </c>
      <c r="AB48" s="3">
        <v>15.1402</v>
      </c>
      <c r="AC48" s="3">
        <v>15.1402</v>
      </c>
      <c r="AD48" s="3">
        <v>15.7083</v>
      </c>
      <c r="AE48" s="3">
        <v>16.3436</v>
      </c>
      <c r="AF48" s="3">
        <v>16.945</v>
      </c>
      <c r="AG48" s="3">
        <v>17.5508</v>
      </c>
      <c r="AH48" s="3">
        <v>17.5508</v>
      </c>
      <c r="AI48" s="3">
        <v>17.5508</v>
      </c>
      <c r="AJ48" s="3">
        <v>17.5508</v>
      </c>
      <c r="AK48" s="3">
        <v>20.3453</v>
      </c>
      <c r="AL48" s="3">
        <v>20.3453</v>
      </c>
      <c r="AM48" s="3">
        <v>20.3453</v>
      </c>
      <c r="AN48" s="3">
        <v>20.3453</v>
      </c>
      <c r="AO48" s="3">
        <v>20.3453</v>
      </c>
      <c r="AP48" s="3">
        <v>20.3453</v>
      </c>
      <c r="AQ48" s="3">
        <v>0</v>
      </c>
      <c r="AR48" s="3">
        <v>0</v>
      </c>
      <c r="AS48" s="3">
        <v>0</v>
      </c>
      <c r="AT48" s="4">
        <v>57</v>
      </c>
    </row>
    <row r="49" spans="1:46" ht="11.25">
      <c r="A49" s="4">
        <v>58</v>
      </c>
      <c r="B49" s="3">
        <v>7.1288</v>
      </c>
      <c r="C49" s="3">
        <v>7.6554</v>
      </c>
      <c r="D49" s="3">
        <v>8.2108</v>
      </c>
      <c r="E49" s="3">
        <v>8.7919</v>
      </c>
      <c r="F49" s="3">
        <v>9.3994</v>
      </c>
      <c r="G49" s="3">
        <v>10.0066</v>
      </c>
      <c r="H49" s="3">
        <v>10.6557</v>
      </c>
      <c r="I49" s="3">
        <v>11.3315</v>
      </c>
      <c r="J49" s="3">
        <v>12.0233</v>
      </c>
      <c r="K49" s="3">
        <v>12.7256</v>
      </c>
      <c r="L49" s="3">
        <v>13.4389</v>
      </c>
      <c r="M49" s="3">
        <v>13.9918</v>
      </c>
      <c r="N49" s="3">
        <v>14.5519</v>
      </c>
      <c r="O49" s="3">
        <v>15.1225</v>
      </c>
      <c r="P49" s="3">
        <v>15.1225</v>
      </c>
      <c r="Q49" s="3">
        <v>15.1225</v>
      </c>
      <c r="R49" s="3">
        <v>15.1225</v>
      </c>
      <c r="S49" s="3">
        <v>15.1225</v>
      </c>
      <c r="T49" s="3">
        <v>15.1225</v>
      </c>
      <c r="U49" s="3">
        <v>15.1225</v>
      </c>
      <c r="V49" s="3">
        <v>15.1225</v>
      </c>
      <c r="W49" s="3">
        <v>15.1225</v>
      </c>
      <c r="X49" s="3">
        <v>15.1225</v>
      </c>
      <c r="Y49" s="3">
        <v>15.1225</v>
      </c>
      <c r="Z49" s="3">
        <v>15.1225</v>
      </c>
      <c r="AA49" s="3">
        <v>15.1225</v>
      </c>
      <c r="AB49" s="3">
        <v>15.1225</v>
      </c>
      <c r="AC49" s="3">
        <v>15.1225</v>
      </c>
      <c r="AD49" s="3">
        <v>15.1225</v>
      </c>
      <c r="AE49" s="3">
        <v>15.7031</v>
      </c>
      <c r="AF49" s="3">
        <v>16.3523</v>
      </c>
      <c r="AG49" s="3">
        <v>16.967</v>
      </c>
      <c r="AH49" s="3">
        <v>17.5861</v>
      </c>
      <c r="AI49" s="3">
        <v>18.2272</v>
      </c>
      <c r="AJ49" s="3">
        <v>18.2272</v>
      </c>
      <c r="AK49" s="3">
        <v>19.7248</v>
      </c>
      <c r="AL49" s="3">
        <v>19.7248</v>
      </c>
      <c r="AM49" s="3">
        <v>19.7248</v>
      </c>
      <c r="AN49" s="3">
        <v>19.7248</v>
      </c>
      <c r="AO49" s="3">
        <v>19.7248</v>
      </c>
      <c r="AP49" s="3">
        <v>19.7248</v>
      </c>
      <c r="AQ49" s="3">
        <v>0</v>
      </c>
      <c r="AR49" s="3">
        <v>0</v>
      </c>
      <c r="AS49" s="3">
        <v>0</v>
      </c>
      <c r="AT49" s="4">
        <v>58</v>
      </c>
    </row>
    <row r="50" spans="1:46" ht="11.25">
      <c r="A50" s="4">
        <v>59</v>
      </c>
      <c r="B50" s="3">
        <v>6.6043</v>
      </c>
      <c r="C50" s="3">
        <v>7.1118</v>
      </c>
      <c r="D50" s="3">
        <v>7.6504</v>
      </c>
      <c r="E50" s="3">
        <v>8.2185</v>
      </c>
      <c r="F50" s="3">
        <v>8.813</v>
      </c>
      <c r="G50" s="3">
        <v>9.4344</v>
      </c>
      <c r="H50" s="3">
        <v>10.0555</v>
      </c>
      <c r="I50" s="3">
        <v>10.7195</v>
      </c>
      <c r="J50" s="3">
        <v>11.4108</v>
      </c>
      <c r="K50" s="3">
        <v>12.1184</v>
      </c>
      <c r="L50" s="3">
        <v>12.8369</v>
      </c>
      <c r="M50" s="3">
        <v>13.3909</v>
      </c>
      <c r="N50" s="3">
        <v>13.9564</v>
      </c>
      <c r="O50" s="3">
        <v>14.5294</v>
      </c>
      <c r="P50" s="3">
        <v>15.113</v>
      </c>
      <c r="Q50" s="3">
        <v>15.113</v>
      </c>
      <c r="R50" s="3">
        <v>15.113</v>
      </c>
      <c r="S50" s="3">
        <v>15.113</v>
      </c>
      <c r="T50" s="3">
        <v>15.113</v>
      </c>
      <c r="U50" s="3">
        <v>15.113</v>
      </c>
      <c r="V50" s="3">
        <v>15.113</v>
      </c>
      <c r="W50" s="3">
        <v>15.113</v>
      </c>
      <c r="X50" s="3">
        <v>15.113</v>
      </c>
      <c r="Y50" s="3">
        <v>15.113</v>
      </c>
      <c r="Z50" s="3">
        <v>15.113</v>
      </c>
      <c r="AA50" s="3">
        <v>15.113</v>
      </c>
      <c r="AB50" s="3">
        <v>15.113</v>
      </c>
      <c r="AC50" s="3">
        <v>15.113</v>
      </c>
      <c r="AD50" s="3">
        <v>15.113</v>
      </c>
      <c r="AE50" s="3">
        <v>15.113</v>
      </c>
      <c r="AF50" s="3">
        <v>15.7069</v>
      </c>
      <c r="AG50" s="3">
        <v>16.3711</v>
      </c>
      <c r="AH50" s="3">
        <v>16.9998</v>
      </c>
      <c r="AI50" s="3">
        <v>17.6331</v>
      </c>
      <c r="AJ50" s="3">
        <v>18.2889</v>
      </c>
      <c r="AK50" s="3">
        <v>19.1089</v>
      </c>
      <c r="AL50" s="3">
        <v>19.1089</v>
      </c>
      <c r="AM50" s="3">
        <v>19.1089</v>
      </c>
      <c r="AN50" s="3">
        <v>19.1089</v>
      </c>
      <c r="AO50" s="3">
        <v>19.1089</v>
      </c>
      <c r="AP50" s="3">
        <v>19.1089</v>
      </c>
      <c r="AQ50" s="3">
        <v>0</v>
      </c>
      <c r="AR50" s="3">
        <v>0</v>
      </c>
      <c r="AS50" s="3">
        <v>0</v>
      </c>
      <c r="AT50" s="4">
        <v>59</v>
      </c>
    </row>
    <row r="51" spans="1:46" ht="11.25">
      <c r="A51" s="4">
        <v>60</v>
      </c>
      <c r="B51" s="3">
        <v>6.0857</v>
      </c>
      <c r="C51" s="3">
        <v>6.5762</v>
      </c>
      <c r="D51" s="3">
        <v>7.0957</v>
      </c>
      <c r="E51" s="3">
        <v>7.6472</v>
      </c>
      <c r="F51" s="3">
        <v>8.2288</v>
      </c>
      <c r="G51" s="3">
        <v>8.8373</v>
      </c>
      <c r="H51" s="3">
        <v>9.4736</v>
      </c>
      <c r="I51" s="3">
        <v>10.1094</v>
      </c>
      <c r="J51" s="3">
        <v>10.7892</v>
      </c>
      <c r="K51" s="3">
        <v>11.4969</v>
      </c>
      <c r="L51" s="3">
        <v>12.2214</v>
      </c>
      <c r="M51" s="3">
        <v>12.7769</v>
      </c>
      <c r="N51" s="3">
        <v>13.3441</v>
      </c>
      <c r="O51" s="3">
        <v>13.923</v>
      </c>
      <c r="P51" s="3">
        <v>14.5096</v>
      </c>
      <c r="Q51" s="3">
        <v>15.1071</v>
      </c>
      <c r="R51" s="3">
        <v>15.1071</v>
      </c>
      <c r="S51" s="3">
        <v>15.1071</v>
      </c>
      <c r="T51" s="3">
        <v>15.1071</v>
      </c>
      <c r="U51" s="3">
        <v>15.1071</v>
      </c>
      <c r="V51" s="3">
        <v>15.1071</v>
      </c>
      <c r="W51" s="3">
        <v>15.1071</v>
      </c>
      <c r="X51" s="3">
        <v>15.1071</v>
      </c>
      <c r="Y51" s="3">
        <v>15.1071</v>
      </c>
      <c r="Z51" s="3">
        <v>15.1071</v>
      </c>
      <c r="AA51" s="3">
        <v>15.1071</v>
      </c>
      <c r="AB51" s="3">
        <v>15.1071</v>
      </c>
      <c r="AC51" s="3">
        <v>15.1071</v>
      </c>
      <c r="AD51" s="3">
        <v>15.1071</v>
      </c>
      <c r="AE51" s="3">
        <v>15.1071</v>
      </c>
      <c r="AF51" s="3">
        <v>15.1071</v>
      </c>
      <c r="AG51" s="3">
        <v>15.7151</v>
      </c>
      <c r="AH51" s="3">
        <v>16.3951</v>
      </c>
      <c r="AI51" s="3">
        <v>17.0388</v>
      </c>
      <c r="AJ51" s="3">
        <v>17.6871</v>
      </c>
      <c r="AK51" s="3">
        <v>18.4957</v>
      </c>
      <c r="AL51" s="3">
        <v>18.4957</v>
      </c>
      <c r="AM51" s="3">
        <v>18.4957</v>
      </c>
      <c r="AN51" s="3">
        <v>18.4957</v>
      </c>
      <c r="AO51" s="3">
        <v>18.4957</v>
      </c>
      <c r="AP51" s="3">
        <v>18.4957</v>
      </c>
      <c r="AQ51" s="3">
        <v>0</v>
      </c>
      <c r="AR51" s="3">
        <v>0</v>
      </c>
      <c r="AS51" s="3">
        <v>0</v>
      </c>
      <c r="AT51" s="4">
        <v>60</v>
      </c>
    </row>
    <row r="52" spans="1:46" ht="11.25">
      <c r="A52" s="4">
        <v>61</v>
      </c>
      <c r="B52" s="3">
        <v>5.5821</v>
      </c>
      <c r="C52" s="3">
        <v>6.0493</v>
      </c>
      <c r="D52" s="3">
        <v>6.552</v>
      </c>
      <c r="E52" s="3">
        <v>7.0845</v>
      </c>
      <c r="F52" s="3">
        <v>7.6498</v>
      </c>
      <c r="G52" s="3">
        <v>8.2459</v>
      </c>
      <c r="H52" s="3">
        <v>8.8697</v>
      </c>
      <c r="I52" s="3">
        <v>9.5218</v>
      </c>
      <c r="J52" s="3">
        <v>10.1735</v>
      </c>
      <c r="K52" s="3">
        <v>10.8703</v>
      </c>
      <c r="L52" s="3">
        <v>11.5957</v>
      </c>
      <c r="M52" s="3">
        <v>12.1554</v>
      </c>
      <c r="N52" s="3">
        <v>12.7248</v>
      </c>
      <c r="O52" s="3">
        <v>13.3061</v>
      </c>
      <c r="P52" s="3">
        <v>13.8996</v>
      </c>
      <c r="Q52" s="3">
        <v>14.5008</v>
      </c>
      <c r="R52" s="3">
        <v>15.1132</v>
      </c>
      <c r="S52" s="3">
        <v>15.1132</v>
      </c>
      <c r="T52" s="3">
        <v>15.1132</v>
      </c>
      <c r="U52" s="3">
        <v>15.1132</v>
      </c>
      <c r="V52" s="3">
        <v>15.1132</v>
      </c>
      <c r="W52" s="3">
        <v>15.1132</v>
      </c>
      <c r="X52" s="3">
        <v>15.1132</v>
      </c>
      <c r="Y52" s="3">
        <v>15.1132</v>
      </c>
      <c r="Z52" s="3">
        <v>15.1132</v>
      </c>
      <c r="AA52" s="3">
        <v>15.1132</v>
      </c>
      <c r="AB52" s="3">
        <v>15.1132</v>
      </c>
      <c r="AC52" s="3">
        <v>15.1132</v>
      </c>
      <c r="AD52" s="3">
        <v>15.1132</v>
      </c>
      <c r="AE52" s="3">
        <v>15.1132</v>
      </c>
      <c r="AF52" s="3">
        <v>15.1132</v>
      </c>
      <c r="AG52" s="3">
        <v>15.1132</v>
      </c>
      <c r="AH52" s="3">
        <v>15.7365</v>
      </c>
      <c r="AI52" s="3">
        <v>16.4334</v>
      </c>
      <c r="AJ52" s="3">
        <v>17.0932</v>
      </c>
      <c r="AK52" s="3">
        <v>17.8904</v>
      </c>
      <c r="AL52" s="3">
        <v>17.8904</v>
      </c>
      <c r="AM52" s="3">
        <v>17.8904</v>
      </c>
      <c r="AN52" s="3">
        <v>17.8904</v>
      </c>
      <c r="AO52" s="3">
        <v>17.8904</v>
      </c>
      <c r="AP52" s="3">
        <v>17.8904</v>
      </c>
      <c r="AQ52" s="3">
        <v>0</v>
      </c>
      <c r="AR52" s="3">
        <v>0</v>
      </c>
      <c r="AS52" s="3">
        <v>0</v>
      </c>
      <c r="AT52" s="4">
        <v>61</v>
      </c>
    </row>
    <row r="53" spans="1:46" ht="11.25">
      <c r="A53" s="4">
        <v>62</v>
      </c>
      <c r="B53" s="3">
        <v>5.0338</v>
      </c>
      <c r="C53" s="3">
        <v>5.5362</v>
      </c>
      <c r="D53" s="3">
        <v>6.0155</v>
      </c>
      <c r="E53" s="3">
        <v>6.5313</v>
      </c>
      <c r="F53" s="3">
        <v>7.0775</v>
      </c>
      <c r="G53" s="3">
        <v>7.6574</v>
      </c>
      <c r="H53" s="3">
        <v>8.2689</v>
      </c>
      <c r="I53" s="3">
        <v>8.9089</v>
      </c>
      <c r="J53" s="3">
        <v>9.5779</v>
      </c>
      <c r="K53" s="3">
        <v>10.2465</v>
      </c>
      <c r="L53" s="3">
        <v>10.9613</v>
      </c>
      <c r="M53" s="3">
        <v>11.5211</v>
      </c>
      <c r="N53" s="3">
        <v>12.0953</v>
      </c>
      <c r="O53" s="3">
        <v>12.6794</v>
      </c>
      <c r="P53" s="3">
        <v>13.2758</v>
      </c>
      <c r="Q53" s="3">
        <v>13.8845</v>
      </c>
      <c r="R53" s="3">
        <v>14.5014</v>
      </c>
      <c r="S53" s="3">
        <v>15.1296</v>
      </c>
      <c r="T53" s="3">
        <v>15.1296</v>
      </c>
      <c r="U53" s="3">
        <v>15.1296</v>
      </c>
      <c r="V53" s="3">
        <v>15.1296</v>
      </c>
      <c r="W53" s="3">
        <v>15.1296</v>
      </c>
      <c r="X53" s="3">
        <v>15.1296</v>
      </c>
      <c r="Y53" s="3">
        <v>15.1296</v>
      </c>
      <c r="Z53" s="3">
        <v>15.1296</v>
      </c>
      <c r="AA53" s="3">
        <v>15.1296</v>
      </c>
      <c r="AB53" s="3">
        <v>15.1296</v>
      </c>
      <c r="AC53" s="3">
        <v>15.1296</v>
      </c>
      <c r="AD53" s="3">
        <v>15.1296</v>
      </c>
      <c r="AE53" s="3">
        <v>15.1296</v>
      </c>
      <c r="AF53" s="3">
        <v>15.1296</v>
      </c>
      <c r="AG53" s="3">
        <v>15.1296</v>
      </c>
      <c r="AH53" s="3">
        <v>15.1296</v>
      </c>
      <c r="AI53" s="3">
        <v>15.769</v>
      </c>
      <c r="AJ53" s="3">
        <v>16.4839</v>
      </c>
      <c r="AK53" s="3">
        <v>17.289</v>
      </c>
      <c r="AL53" s="3">
        <v>17.289</v>
      </c>
      <c r="AM53" s="3">
        <v>17.289</v>
      </c>
      <c r="AN53" s="3">
        <v>17.289</v>
      </c>
      <c r="AO53" s="3">
        <v>17.289</v>
      </c>
      <c r="AP53" s="3">
        <v>17.289</v>
      </c>
      <c r="AQ53" s="3">
        <v>0</v>
      </c>
      <c r="AR53" s="3">
        <v>0</v>
      </c>
      <c r="AS53" s="3">
        <v>0</v>
      </c>
      <c r="AT53" s="4">
        <v>62</v>
      </c>
    </row>
    <row r="54" spans="1:46" ht="11.25">
      <c r="A54" s="4">
        <v>63</v>
      </c>
      <c r="B54" s="3">
        <v>4.5242</v>
      </c>
      <c r="C54" s="3">
        <v>4.9857</v>
      </c>
      <c r="D54" s="3">
        <v>5.5016</v>
      </c>
      <c r="E54" s="3">
        <v>5.9937</v>
      </c>
      <c r="F54" s="3">
        <v>6.5233</v>
      </c>
      <c r="G54" s="3">
        <v>7.0842</v>
      </c>
      <c r="H54" s="3">
        <v>7.6796</v>
      </c>
      <c r="I54" s="3">
        <v>8.3076</v>
      </c>
      <c r="J54" s="3">
        <v>8.9647</v>
      </c>
      <c r="K54" s="3">
        <v>9.6516</v>
      </c>
      <c r="L54" s="3">
        <v>10.3382</v>
      </c>
      <c r="M54" s="3">
        <v>10.8952</v>
      </c>
      <c r="N54" s="3">
        <v>11.4701</v>
      </c>
      <c r="O54" s="3">
        <v>12.0596</v>
      </c>
      <c r="P54" s="3">
        <v>12.6594</v>
      </c>
      <c r="Q54" s="3">
        <v>13.2718</v>
      </c>
      <c r="R54" s="3">
        <v>13.8969</v>
      </c>
      <c r="S54" s="3">
        <v>14.5303</v>
      </c>
      <c r="T54" s="3">
        <v>15.1754</v>
      </c>
      <c r="U54" s="3">
        <v>15.1754</v>
      </c>
      <c r="V54" s="3">
        <v>15.1754</v>
      </c>
      <c r="W54" s="3">
        <v>15.1754</v>
      </c>
      <c r="X54" s="3">
        <v>15.1754</v>
      </c>
      <c r="Y54" s="3">
        <v>15.1754</v>
      </c>
      <c r="Z54" s="3">
        <v>15.1754</v>
      </c>
      <c r="AA54" s="3">
        <v>15.1754</v>
      </c>
      <c r="AB54" s="3">
        <v>15.1754</v>
      </c>
      <c r="AC54" s="3">
        <v>15.1754</v>
      </c>
      <c r="AD54" s="3">
        <v>15.1754</v>
      </c>
      <c r="AE54" s="3">
        <v>15.1754</v>
      </c>
      <c r="AF54" s="3">
        <v>15.1754</v>
      </c>
      <c r="AG54" s="3">
        <v>15.1754</v>
      </c>
      <c r="AH54" s="3">
        <v>15.1754</v>
      </c>
      <c r="AI54" s="3">
        <v>15.1754</v>
      </c>
      <c r="AJ54" s="3">
        <v>15.8319</v>
      </c>
      <c r="AK54" s="3">
        <v>16.6898</v>
      </c>
      <c r="AL54" s="3">
        <v>16.6898</v>
      </c>
      <c r="AM54" s="3">
        <v>16.6898</v>
      </c>
      <c r="AN54" s="3">
        <v>16.6898</v>
      </c>
      <c r="AO54" s="3">
        <v>16.6898</v>
      </c>
      <c r="AP54" s="3">
        <v>16.6898</v>
      </c>
      <c r="AQ54" s="3">
        <v>0</v>
      </c>
      <c r="AR54" s="3">
        <v>0</v>
      </c>
      <c r="AS54" s="3">
        <v>0</v>
      </c>
      <c r="AT54" s="4">
        <v>63</v>
      </c>
    </row>
    <row r="55" spans="1:46" ht="11.25">
      <c r="A55" s="4">
        <v>64</v>
      </c>
      <c r="B55" s="3">
        <v>4.071</v>
      </c>
      <c r="C55" s="3">
        <v>4.4956</v>
      </c>
      <c r="D55" s="3">
        <v>4.9699</v>
      </c>
      <c r="E55" s="3">
        <v>5.5001</v>
      </c>
      <c r="F55" s="3">
        <v>6.0058</v>
      </c>
      <c r="G55" s="3">
        <v>6.5502</v>
      </c>
      <c r="H55" s="3">
        <v>7.1267</v>
      </c>
      <c r="I55" s="3">
        <v>7.7386</v>
      </c>
      <c r="J55" s="3">
        <v>8.384</v>
      </c>
      <c r="K55" s="3">
        <v>9.0593</v>
      </c>
      <c r="L55" s="3">
        <v>9.7654</v>
      </c>
      <c r="M55" s="3">
        <v>10.3233</v>
      </c>
      <c r="N55" s="3">
        <v>10.8959</v>
      </c>
      <c r="O55" s="3">
        <v>11.4867</v>
      </c>
      <c r="P55" s="3">
        <v>12.0926</v>
      </c>
      <c r="Q55" s="3">
        <v>12.709</v>
      </c>
      <c r="R55" s="3">
        <v>13.3384</v>
      </c>
      <c r="S55" s="3">
        <v>13.9809</v>
      </c>
      <c r="T55" s="3">
        <v>14.6318</v>
      </c>
      <c r="U55" s="3">
        <v>15.2949</v>
      </c>
      <c r="V55" s="3">
        <v>15.2949</v>
      </c>
      <c r="W55" s="3">
        <v>15.2949</v>
      </c>
      <c r="X55" s="3">
        <v>15.2949</v>
      </c>
      <c r="Y55" s="3">
        <v>15.2949</v>
      </c>
      <c r="Z55" s="3">
        <v>15.2949</v>
      </c>
      <c r="AA55" s="3">
        <v>15.2949</v>
      </c>
      <c r="AB55" s="3">
        <v>15.2949</v>
      </c>
      <c r="AC55" s="3">
        <v>15.2949</v>
      </c>
      <c r="AD55" s="3">
        <v>15.2949</v>
      </c>
      <c r="AE55" s="3">
        <v>15.2949</v>
      </c>
      <c r="AF55" s="3">
        <v>15.2949</v>
      </c>
      <c r="AG55" s="3">
        <v>15.2949</v>
      </c>
      <c r="AH55" s="3">
        <v>15.2949</v>
      </c>
      <c r="AI55" s="3">
        <v>15.2949</v>
      </c>
      <c r="AJ55" s="3">
        <v>15.2949</v>
      </c>
      <c r="AK55" s="3">
        <v>16.0889</v>
      </c>
      <c r="AL55" s="3">
        <v>16.0889</v>
      </c>
      <c r="AM55" s="3">
        <v>16.0889</v>
      </c>
      <c r="AN55" s="3">
        <v>16.0889</v>
      </c>
      <c r="AO55" s="3">
        <v>16.0889</v>
      </c>
      <c r="AP55" s="3">
        <v>16.0889</v>
      </c>
      <c r="AQ55" s="3">
        <v>0</v>
      </c>
      <c r="AR55" s="3">
        <v>0</v>
      </c>
      <c r="AS55" s="3">
        <v>0</v>
      </c>
      <c r="AT55" s="4">
        <v>64</v>
      </c>
    </row>
    <row r="56" spans="1:46" ht="11.25">
      <c r="A56" s="4">
        <v>65</v>
      </c>
      <c r="B56" s="3">
        <v>3.6099</v>
      </c>
      <c r="C56" s="3">
        <v>4.0046</v>
      </c>
      <c r="D56" s="3">
        <v>4.4413</v>
      </c>
      <c r="E56" s="3">
        <v>4.9291</v>
      </c>
      <c r="F56" s="3">
        <v>5.4745</v>
      </c>
      <c r="G56" s="3">
        <v>5.9948</v>
      </c>
      <c r="H56" s="3">
        <v>6.5547</v>
      </c>
      <c r="I56" s="3">
        <v>7.1477</v>
      </c>
      <c r="J56" s="3">
        <v>7.7772</v>
      </c>
      <c r="K56" s="3">
        <v>8.441</v>
      </c>
      <c r="L56" s="3">
        <v>9.1357</v>
      </c>
      <c r="M56" s="3">
        <v>9.6858</v>
      </c>
      <c r="N56" s="3">
        <v>10.2597</v>
      </c>
      <c r="O56" s="3">
        <v>10.8486</v>
      </c>
      <c r="P56" s="3">
        <v>11.4563</v>
      </c>
      <c r="Q56" s="3">
        <v>12.0796</v>
      </c>
      <c r="R56" s="3">
        <v>12.7137</v>
      </c>
      <c r="S56" s="3">
        <v>13.3611</v>
      </c>
      <c r="T56" s="3">
        <v>14.022</v>
      </c>
      <c r="U56" s="3">
        <v>14.6916</v>
      </c>
      <c r="V56" s="3">
        <v>15.4885</v>
      </c>
      <c r="W56" s="3">
        <v>15.4885</v>
      </c>
      <c r="X56" s="3">
        <v>15.4885</v>
      </c>
      <c r="Y56" s="3">
        <v>15.4885</v>
      </c>
      <c r="Z56" s="3">
        <v>15.4885</v>
      </c>
      <c r="AA56" s="3">
        <v>15.4885</v>
      </c>
      <c r="AB56" s="3">
        <v>15.4885</v>
      </c>
      <c r="AC56" s="3">
        <v>15.4885</v>
      </c>
      <c r="AD56" s="3">
        <v>15.4885</v>
      </c>
      <c r="AE56" s="3">
        <v>15.4885</v>
      </c>
      <c r="AF56" s="3">
        <v>15.4885</v>
      </c>
      <c r="AG56" s="3">
        <v>15.4885</v>
      </c>
      <c r="AH56" s="3">
        <v>15.4885</v>
      </c>
      <c r="AI56" s="3">
        <v>15.4885</v>
      </c>
      <c r="AJ56" s="3">
        <v>15.4885</v>
      </c>
      <c r="AK56" s="3">
        <v>15.4885</v>
      </c>
      <c r="AL56" s="3">
        <v>15.4885</v>
      </c>
      <c r="AM56" s="3">
        <v>15.4885</v>
      </c>
      <c r="AN56" s="3">
        <v>15.4885</v>
      </c>
      <c r="AO56" s="3">
        <v>15.4885</v>
      </c>
      <c r="AP56" s="3">
        <v>15.4885</v>
      </c>
      <c r="AQ56" s="3">
        <v>15.4885</v>
      </c>
      <c r="AR56" s="3">
        <v>15.4885</v>
      </c>
      <c r="AS56" s="3">
        <v>15.4885</v>
      </c>
      <c r="AT56" s="4">
        <v>65</v>
      </c>
    </row>
    <row r="57" spans="1:46" ht="11.25">
      <c r="A57" s="4">
        <v>66</v>
      </c>
      <c r="B57" s="3">
        <v>3.1678</v>
      </c>
      <c r="C57" s="3">
        <v>3.5395</v>
      </c>
      <c r="D57" s="3">
        <v>3.946</v>
      </c>
      <c r="E57" s="3">
        <v>4.3957</v>
      </c>
      <c r="F57" s="3">
        <v>4.8981</v>
      </c>
      <c r="G57" s="3">
        <v>5.4598</v>
      </c>
      <c r="H57" s="3">
        <v>5.9956</v>
      </c>
      <c r="I57" s="3">
        <v>6.5723</v>
      </c>
      <c r="J57" s="3">
        <v>7.183</v>
      </c>
      <c r="K57" s="3">
        <v>7.8313</v>
      </c>
      <c r="L57" s="3">
        <v>8.515</v>
      </c>
      <c r="M57" s="3">
        <v>9.0594</v>
      </c>
      <c r="N57" s="3">
        <v>9.6259</v>
      </c>
      <c r="O57" s="3">
        <v>10.217</v>
      </c>
      <c r="P57" s="3">
        <v>10.8235</v>
      </c>
      <c r="Q57" s="3">
        <v>11.4494</v>
      </c>
      <c r="R57" s="3">
        <v>12.0913</v>
      </c>
      <c r="S57" s="3">
        <v>12.7443</v>
      </c>
      <c r="T57" s="3">
        <v>13.4111</v>
      </c>
      <c r="U57" s="3">
        <v>14.0917</v>
      </c>
      <c r="V57" s="3">
        <v>14.8918</v>
      </c>
      <c r="W57" s="3">
        <v>14.8918</v>
      </c>
      <c r="X57" s="3">
        <v>14.8918</v>
      </c>
      <c r="Y57" s="3">
        <v>14.8918</v>
      </c>
      <c r="Z57" s="3">
        <v>14.8918</v>
      </c>
      <c r="AA57" s="3">
        <v>14.8918</v>
      </c>
      <c r="AB57" s="3">
        <v>14.8918</v>
      </c>
      <c r="AC57" s="3">
        <v>14.8918</v>
      </c>
      <c r="AD57" s="3">
        <v>14.8918</v>
      </c>
      <c r="AE57" s="3">
        <v>14.8918</v>
      </c>
      <c r="AF57" s="3">
        <v>14.8918</v>
      </c>
      <c r="AG57" s="3">
        <v>14.8918</v>
      </c>
      <c r="AH57" s="3">
        <v>14.8918</v>
      </c>
      <c r="AI57" s="3">
        <v>14.8918</v>
      </c>
      <c r="AJ57" s="3">
        <v>14.8918</v>
      </c>
      <c r="AK57" s="3">
        <v>14.8918</v>
      </c>
      <c r="AL57" s="3">
        <v>14.8918</v>
      </c>
      <c r="AM57" s="3">
        <v>14.8918</v>
      </c>
      <c r="AN57" s="3">
        <v>14.8918</v>
      </c>
      <c r="AO57" s="3">
        <v>14.8918</v>
      </c>
      <c r="AP57" s="3">
        <v>14.8918</v>
      </c>
      <c r="AQ57" s="3">
        <v>14.8918</v>
      </c>
      <c r="AR57" s="3">
        <v>14.8918</v>
      </c>
      <c r="AS57" s="3">
        <v>14.8918</v>
      </c>
      <c r="AT57" s="4">
        <v>66</v>
      </c>
    </row>
    <row r="58" spans="1:46" ht="11.25">
      <c r="A58" s="4">
        <v>67</v>
      </c>
      <c r="B58" s="3">
        <v>2.7558</v>
      </c>
      <c r="C58" s="3">
        <v>3.0942</v>
      </c>
      <c r="D58" s="3">
        <v>3.4776</v>
      </c>
      <c r="E58" s="3">
        <v>3.897</v>
      </c>
      <c r="F58" s="3">
        <v>4.3609</v>
      </c>
      <c r="G58" s="3">
        <v>4.8793</v>
      </c>
      <c r="H58" s="3">
        <v>5.4587</v>
      </c>
      <c r="I58" s="3">
        <v>6.0114</v>
      </c>
      <c r="J58" s="3">
        <v>6.6063</v>
      </c>
      <c r="K58" s="3">
        <v>7.2363</v>
      </c>
      <c r="L58" s="3">
        <v>7.9051</v>
      </c>
      <c r="M58" s="3">
        <v>8.4446</v>
      </c>
      <c r="N58" s="3">
        <v>9.0063</v>
      </c>
      <c r="O58" s="3">
        <v>9.5907</v>
      </c>
      <c r="P58" s="3">
        <v>10.2004</v>
      </c>
      <c r="Q58" s="3">
        <v>10.8261</v>
      </c>
      <c r="R58" s="3">
        <v>11.4718</v>
      </c>
      <c r="S58" s="3">
        <v>12.134</v>
      </c>
      <c r="T58" s="3">
        <v>12.8076</v>
      </c>
      <c r="U58" s="3">
        <v>13.4955</v>
      </c>
      <c r="V58" s="3">
        <v>14.3037</v>
      </c>
      <c r="W58" s="3">
        <v>14.3037</v>
      </c>
      <c r="X58" s="3">
        <v>14.3037</v>
      </c>
      <c r="Y58" s="3">
        <v>14.3037</v>
      </c>
      <c r="Z58" s="3">
        <v>14.3037</v>
      </c>
      <c r="AA58" s="3">
        <v>14.3037</v>
      </c>
      <c r="AB58" s="3">
        <v>14.3037</v>
      </c>
      <c r="AC58" s="3">
        <v>14.3037</v>
      </c>
      <c r="AD58" s="3">
        <v>14.3037</v>
      </c>
      <c r="AE58" s="3">
        <v>14.3037</v>
      </c>
      <c r="AF58" s="3">
        <v>14.3037</v>
      </c>
      <c r="AG58" s="3">
        <v>14.3037</v>
      </c>
      <c r="AH58" s="3">
        <v>14.3037</v>
      </c>
      <c r="AI58" s="3">
        <v>14.3037</v>
      </c>
      <c r="AJ58" s="3">
        <v>14.3037</v>
      </c>
      <c r="AK58" s="3">
        <v>14.3037</v>
      </c>
      <c r="AL58" s="3">
        <v>14.3037</v>
      </c>
      <c r="AM58" s="3">
        <v>14.3037</v>
      </c>
      <c r="AN58" s="3">
        <v>14.3037</v>
      </c>
      <c r="AO58" s="3">
        <v>14.3037</v>
      </c>
      <c r="AP58" s="3">
        <v>14.3037</v>
      </c>
      <c r="AQ58" s="3">
        <v>14.3037</v>
      </c>
      <c r="AR58" s="3">
        <v>14.3037</v>
      </c>
      <c r="AS58" s="3">
        <v>14.3037</v>
      </c>
      <c r="AT58" s="4">
        <v>67</v>
      </c>
    </row>
    <row r="59" spans="1:46" ht="11.25">
      <c r="A59" s="4">
        <v>68</v>
      </c>
      <c r="B59" s="3">
        <v>2.3817</v>
      </c>
      <c r="C59" s="3">
        <v>2.6795</v>
      </c>
      <c r="D59" s="3">
        <v>3.0294</v>
      </c>
      <c r="E59" s="3">
        <v>3.4257</v>
      </c>
      <c r="F59" s="3">
        <v>3.8592</v>
      </c>
      <c r="G59" s="3">
        <v>4.3389</v>
      </c>
      <c r="H59" s="3">
        <v>4.8747</v>
      </c>
      <c r="I59" s="3">
        <v>5.4737</v>
      </c>
      <c r="J59" s="3">
        <v>6.0451</v>
      </c>
      <c r="K59" s="3">
        <v>6.6601</v>
      </c>
      <c r="L59" s="3">
        <v>7.3114</v>
      </c>
      <c r="M59" s="3">
        <v>7.8421</v>
      </c>
      <c r="N59" s="3">
        <v>8.3999</v>
      </c>
      <c r="O59" s="3">
        <v>8.9805</v>
      </c>
      <c r="P59" s="3">
        <v>9.5846</v>
      </c>
      <c r="Q59" s="3">
        <v>10.215</v>
      </c>
      <c r="R59" s="3">
        <v>10.8618</v>
      </c>
      <c r="S59" s="3">
        <v>11.5293</v>
      </c>
      <c r="T59" s="3">
        <v>12.2138</v>
      </c>
      <c r="U59" s="3">
        <v>12.9102</v>
      </c>
      <c r="V59" s="3">
        <v>13.7231</v>
      </c>
      <c r="W59" s="3">
        <v>13.7231</v>
      </c>
      <c r="X59" s="3">
        <v>13.7231</v>
      </c>
      <c r="Y59" s="3">
        <v>13.7231</v>
      </c>
      <c r="Z59" s="3">
        <v>13.7231</v>
      </c>
      <c r="AA59" s="3">
        <v>13.7231</v>
      </c>
      <c r="AB59" s="3">
        <v>13.7231</v>
      </c>
      <c r="AC59" s="3">
        <v>13.7231</v>
      </c>
      <c r="AD59" s="3">
        <v>13.7231</v>
      </c>
      <c r="AE59" s="3">
        <v>13.7231</v>
      </c>
      <c r="AF59" s="3">
        <v>13.7231</v>
      </c>
      <c r="AG59" s="3">
        <v>13.7231</v>
      </c>
      <c r="AH59" s="3">
        <v>13.7231</v>
      </c>
      <c r="AI59" s="3">
        <v>13.7231</v>
      </c>
      <c r="AJ59" s="3">
        <v>13.7231</v>
      </c>
      <c r="AK59" s="3">
        <v>13.7231</v>
      </c>
      <c r="AL59" s="3">
        <v>13.7231</v>
      </c>
      <c r="AM59" s="3">
        <v>13.7231</v>
      </c>
      <c r="AN59" s="3">
        <v>13.7231</v>
      </c>
      <c r="AO59" s="3">
        <v>13.7231</v>
      </c>
      <c r="AP59" s="3">
        <v>13.7231</v>
      </c>
      <c r="AQ59" s="3">
        <v>13.7231</v>
      </c>
      <c r="AR59" s="3">
        <v>13.7231</v>
      </c>
      <c r="AS59" s="3">
        <v>13.7231</v>
      </c>
      <c r="AT59" s="4">
        <v>68</v>
      </c>
    </row>
    <row r="60" spans="1:46" ht="11.25">
      <c r="A60" s="4">
        <v>69</v>
      </c>
      <c r="B60" s="3">
        <v>2.0455</v>
      </c>
      <c r="C60" s="3">
        <v>2.3023</v>
      </c>
      <c r="D60" s="3">
        <v>2.6109</v>
      </c>
      <c r="E60" s="3">
        <v>2.9733</v>
      </c>
      <c r="F60" s="3">
        <v>3.3838</v>
      </c>
      <c r="G60" s="3">
        <v>3.8329</v>
      </c>
      <c r="H60" s="3">
        <v>4.3297</v>
      </c>
      <c r="I60" s="3">
        <v>4.8848</v>
      </c>
      <c r="J60" s="3">
        <v>5.5052</v>
      </c>
      <c r="K60" s="3">
        <v>6.0971</v>
      </c>
      <c r="L60" s="3">
        <v>6.7341</v>
      </c>
      <c r="M60" s="3">
        <v>7.2535</v>
      </c>
      <c r="N60" s="3">
        <v>7.8033</v>
      </c>
      <c r="O60" s="3">
        <v>8.381</v>
      </c>
      <c r="P60" s="3">
        <v>8.9825</v>
      </c>
      <c r="Q60" s="3">
        <v>9.6082</v>
      </c>
      <c r="R60" s="3">
        <v>10.2612</v>
      </c>
      <c r="S60" s="3">
        <v>10.9312</v>
      </c>
      <c r="T60" s="3">
        <v>11.6226</v>
      </c>
      <c r="U60" s="3">
        <v>12.3317</v>
      </c>
      <c r="V60" s="3">
        <v>13.1506</v>
      </c>
      <c r="W60" s="3">
        <v>13.1506</v>
      </c>
      <c r="X60" s="3">
        <v>13.1506</v>
      </c>
      <c r="Y60" s="3">
        <v>13.1506</v>
      </c>
      <c r="Z60" s="3">
        <v>13.1506</v>
      </c>
      <c r="AA60" s="3">
        <v>13.1506</v>
      </c>
      <c r="AB60" s="3">
        <v>13.1506</v>
      </c>
      <c r="AC60" s="3">
        <v>13.1506</v>
      </c>
      <c r="AD60" s="3">
        <v>13.1506</v>
      </c>
      <c r="AE60" s="3">
        <v>13.1506</v>
      </c>
      <c r="AF60" s="3">
        <v>13.1506</v>
      </c>
      <c r="AG60" s="3">
        <v>13.1506</v>
      </c>
      <c r="AH60" s="3">
        <v>13.1506</v>
      </c>
      <c r="AI60" s="3">
        <v>13.1506</v>
      </c>
      <c r="AJ60" s="3">
        <v>13.1506</v>
      </c>
      <c r="AK60" s="3">
        <v>13.1506</v>
      </c>
      <c r="AL60" s="3">
        <v>13.1506</v>
      </c>
      <c r="AM60" s="3">
        <v>13.1506</v>
      </c>
      <c r="AN60" s="3">
        <v>13.1506</v>
      </c>
      <c r="AO60" s="3">
        <v>13.1506</v>
      </c>
      <c r="AP60" s="3">
        <v>13.1506</v>
      </c>
      <c r="AQ60" s="3">
        <v>13.1506</v>
      </c>
      <c r="AR60" s="3">
        <v>13.1506</v>
      </c>
      <c r="AS60" s="3">
        <v>13.1506</v>
      </c>
      <c r="AT60" s="4">
        <v>69</v>
      </c>
    </row>
    <row r="61" spans="1:46" ht="11.25">
      <c r="A61" s="4">
        <v>70</v>
      </c>
      <c r="B61" s="3">
        <v>1.7479</v>
      </c>
      <c r="C61" s="3">
        <v>1.9633</v>
      </c>
      <c r="D61" s="3">
        <v>2.2299</v>
      </c>
      <c r="E61" s="3">
        <v>2.5502</v>
      </c>
      <c r="F61" s="3">
        <v>2.9264</v>
      </c>
      <c r="G61" s="3">
        <v>3.3527</v>
      </c>
      <c r="H61" s="3">
        <v>3.8188</v>
      </c>
      <c r="I61" s="3">
        <v>4.3346</v>
      </c>
      <c r="J61" s="3">
        <v>4.9108</v>
      </c>
      <c r="K61" s="3">
        <v>5.555</v>
      </c>
      <c r="L61" s="3">
        <v>6.1695</v>
      </c>
      <c r="M61" s="3">
        <v>6.6807</v>
      </c>
      <c r="N61" s="3">
        <v>7.2198</v>
      </c>
      <c r="O61" s="3">
        <v>7.7906</v>
      </c>
      <c r="P61" s="3">
        <v>8.3904</v>
      </c>
      <c r="Q61" s="3">
        <v>9.0148</v>
      </c>
      <c r="R61" s="3">
        <v>9.6644</v>
      </c>
      <c r="S61" s="3">
        <v>10.3423</v>
      </c>
      <c r="T61" s="3">
        <v>11.0379</v>
      </c>
      <c r="U61" s="3">
        <v>11.7557</v>
      </c>
      <c r="V61" s="3">
        <v>12.5852</v>
      </c>
      <c r="W61" s="3">
        <v>12.5852</v>
      </c>
      <c r="X61" s="3">
        <v>12.5852</v>
      </c>
      <c r="Y61" s="3">
        <v>12.5852</v>
      </c>
      <c r="Z61" s="3">
        <v>12.5852</v>
      </c>
      <c r="AA61" s="3">
        <v>12.5852</v>
      </c>
      <c r="AB61" s="3">
        <v>12.5852</v>
      </c>
      <c r="AC61" s="3">
        <v>12.5852</v>
      </c>
      <c r="AD61" s="3">
        <v>12.5852</v>
      </c>
      <c r="AE61" s="3">
        <v>12.5852</v>
      </c>
      <c r="AF61" s="3">
        <v>12.5852</v>
      </c>
      <c r="AG61" s="3">
        <v>12.5852</v>
      </c>
      <c r="AH61" s="3">
        <v>12.5852</v>
      </c>
      <c r="AI61" s="3">
        <v>12.5852</v>
      </c>
      <c r="AJ61" s="3">
        <v>12.5852</v>
      </c>
      <c r="AK61" s="3">
        <v>12.5852</v>
      </c>
      <c r="AL61" s="3">
        <v>12.5852</v>
      </c>
      <c r="AM61" s="3">
        <v>12.5852</v>
      </c>
      <c r="AN61" s="3">
        <v>12.5852</v>
      </c>
      <c r="AO61" s="3">
        <v>12.5852</v>
      </c>
      <c r="AP61" s="3">
        <v>12.5852</v>
      </c>
      <c r="AQ61" s="3">
        <v>12.5852</v>
      </c>
      <c r="AR61" s="3">
        <v>12.5852</v>
      </c>
      <c r="AS61" s="3">
        <v>12.5852</v>
      </c>
      <c r="AT61" s="4">
        <v>70</v>
      </c>
    </row>
    <row r="62" spans="1:46" ht="11.25">
      <c r="A62" s="4">
        <v>71</v>
      </c>
      <c r="B62" s="3">
        <v>12.0268</v>
      </c>
      <c r="C62" s="3">
        <v>12.0268</v>
      </c>
      <c r="D62" s="3">
        <v>12.0268</v>
      </c>
      <c r="E62" s="3">
        <v>12.0268</v>
      </c>
      <c r="F62" s="3">
        <v>12.0268</v>
      </c>
      <c r="G62" s="3">
        <v>12.0268</v>
      </c>
      <c r="H62" s="3">
        <v>12.0268</v>
      </c>
      <c r="I62" s="3">
        <v>12.0268</v>
      </c>
      <c r="J62" s="3">
        <v>12.0268</v>
      </c>
      <c r="K62" s="3">
        <v>12.0268</v>
      </c>
      <c r="L62" s="3">
        <v>12.0268</v>
      </c>
      <c r="M62" s="3">
        <v>12.0268</v>
      </c>
      <c r="N62" s="3">
        <v>12.0268</v>
      </c>
      <c r="O62" s="3">
        <v>12.0268</v>
      </c>
      <c r="P62" s="3">
        <v>12.0268</v>
      </c>
      <c r="Q62" s="3">
        <v>12.0268</v>
      </c>
      <c r="R62" s="3">
        <v>12.0268</v>
      </c>
      <c r="S62" s="3">
        <v>12.0268</v>
      </c>
      <c r="T62" s="3">
        <v>12.0268</v>
      </c>
      <c r="U62" s="3">
        <v>12.0268</v>
      </c>
      <c r="V62" s="3">
        <v>12.0268</v>
      </c>
      <c r="W62" s="3">
        <v>12.0268</v>
      </c>
      <c r="X62" s="3">
        <v>12.0268</v>
      </c>
      <c r="Y62" s="3">
        <v>12.0268</v>
      </c>
      <c r="Z62" s="3">
        <v>12.0268</v>
      </c>
      <c r="AA62" s="3">
        <v>12.0268</v>
      </c>
      <c r="AB62" s="3">
        <v>12.0268</v>
      </c>
      <c r="AC62" s="3">
        <v>12.0268</v>
      </c>
      <c r="AD62" s="3">
        <v>12.0268</v>
      </c>
      <c r="AE62" s="3">
        <v>12.0268</v>
      </c>
      <c r="AF62" s="3">
        <v>12.0268</v>
      </c>
      <c r="AG62" s="3">
        <v>12.0268</v>
      </c>
      <c r="AH62" s="3">
        <v>12.0268</v>
      </c>
      <c r="AI62" s="3">
        <v>12.0268</v>
      </c>
      <c r="AJ62" s="3">
        <v>12.0268</v>
      </c>
      <c r="AK62" s="3">
        <v>12.0268</v>
      </c>
      <c r="AL62" s="3">
        <v>12.0268</v>
      </c>
      <c r="AM62" s="3">
        <v>12.0268</v>
      </c>
      <c r="AN62" s="3">
        <v>12.0268</v>
      </c>
      <c r="AO62" s="3">
        <v>12.0268</v>
      </c>
      <c r="AP62" s="3">
        <v>12.0268</v>
      </c>
      <c r="AQ62" s="3">
        <v>12.0268</v>
      </c>
      <c r="AR62" s="3">
        <v>12.0268</v>
      </c>
      <c r="AS62" s="3">
        <v>12.0268</v>
      </c>
      <c r="AT62" s="4">
        <v>71</v>
      </c>
    </row>
    <row r="63" spans="1:46" ht="11.25">
      <c r="A63" s="4">
        <v>72</v>
      </c>
      <c r="B63" s="3">
        <v>11.4765</v>
      </c>
      <c r="C63" s="3">
        <v>11.4765</v>
      </c>
      <c r="D63" s="3">
        <v>11.4765</v>
      </c>
      <c r="E63" s="3">
        <v>11.4765</v>
      </c>
      <c r="F63" s="3">
        <v>11.4765</v>
      </c>
      <c r="G63" s="3">
        <v>11.4765</v>
      </c>
      <c r="H63" s="3">
        <v>11.4765</v>
      </c>
      <c r="I63" s="3">
        <v>11.4765</v>
      </c>
      <c r="J63" s="3">
        <v>11.4765</v>
      </c>
      <c r="K63" s="3">
        <v>11.4765</v>
      </c>
      <c r="L63" s="3">
        <v>11.4765</v>
      </c>
      <c r="M63" s="3">
        <v>11.4765</v>
      </c>
      <c r="N63" s="3">
        <v>11.4765</v>
      </c>
      <c r="O63" s="3">
        <v>11.4765</v>
      </c>
      <c r="P63" s="3">
        <v>11.4765</v>
      </c>
      <c r="Q63" s="3">
        <v>11.4765</v>
      </c>
      <c r="R63" s="3">
        <v>11.4765</v>
      </c>
      <c r="S63" s="3">
        <v>11.4765</v>
      </c>
      <c r="T63" s="3">
        <v>11.4765</v>
      </c>
      <c r="U63" s="3">
        <v>11.4765</v>
      </c>
      <c r="V63" s="3">
        <v>11.4765</v>
      </c>
      <c r="W63" s="3">
        <v>11.4765</v>
      </c>
      <c r="X63" s="3">
        <v>11.4765</v>
      </c>
      <c r="Y63" s="3">
        <v>11.4765</v>
      </c>
      <c r="Z63" s="3">
        <v>11.4765</v>
      </c>
      <c r="AA63" s="3">
        <v>11.4765</v>
      </c>
      <c r="AB63" s="3">
        <v>11.4765</v>
      </c>
      <c r="AC63" s="3">
        <v>11.4765</v>
      </c>
      <c r="AD63" s="3">
        <v>11.4765</v>
      </c>
      <c r="AE63" s="3">
        <v>11.4765</v>
      </c>
      <c r="AF63" s="3">
        <v>11.4765</v>
      </c>
      <c r="AG63" s="3">
        <v>11.4765</v>
      </c>
      <c r="AH63" s="3">
        <v>11.4765</v>
      </c>
      <c r="AI63" s="3">
        <v>11.4765</v>
      </c>
      <c r="AJ63" s="3">
        <v>11.4765</v>
      </c>
      <c r="AK63" s="3">
        <v>11.4765</v>
      </c>
      <c r="AL63" s="3">
        <v>11.4765</v>
      </c>
      <c r="AM63" s="3">
        <v>11.4765</v>
      </c>
      <c r="AN63" s="3">
        <v>11.4765</v>
      </c>
      <c r="AO63" s="3">
        <v>11.4765</v>
      </c>
      <c r="AP63" s="3">
        <v>11.4765</v>
      </c>
      <c r="AQ63" s="3">
        <v>11.4765</v>
      </c>
      <c r="AR63" s="3">
        <v>11.4765</v>
      </c>
      <c r="AS63" s="3">
        <v>11.4765</v>
      </c>
      <c r="AT63" s="4">
        <v>72</v>
      </c>
    </row>
    <row r="64" spans="1:46" ht="11.25">
      <c r="A64" s="4">
        <v>73</v>
      </c>
      <c r="B64" s="3">
        <v>10.9358</v>
      </c>
      <c r="C64" s="3">
        <v>10.9358</v>
      </c>
      <c r="D64" s="3">
        <v>10.9358</v>
      </c>
      <c r="E64" s="3">
        <v>10.9358</v>
      </c>
      <c r="F64" s="3">
        <v>10.9358</v>
      </c>
      <c r="G64" s="3">
        <v>10.9358</v>
      </c>
      <c r="H64" s="3">
        <v>10.9358</v>
      </c>
      <c r="I64" s="3">
        <v>10.9358</v>
      </c>
      <c r="J64" s="3">
        <v>10.9358</v>
      </c>
      <c r="K64" s="3">
        <v>10.9358</v>
      </c>
      <c r="L64" s="3">
        <v>10.9358</v>
      </c>
      <c r="M64" s="3">
        <v>10.9358</v>
      </c>
      <c r="N64" s="3">
        <v>10.9358</v>
      </c>
      <c r="O64" s="3">
        <v>10.9358</v>
      </c>
      <c r="P64" s="3">
        <v>10.9358</v>
      </c>
      <c r="Q64" s="3">
        <v>10.9358</v>
      </c>
      <c r="R64" s="3">
        <v>10.9358</v>
      </c>
      <c r="S64" s="3">
        <v>10.9358</v>
      </c>
      <c r="T64" s="3">
        <v>10.9358</v>
      </c>
      <c r="U64" s="3">
        <v>10.9358</v>
      </c>
      <c r="V64" s="3">
        <v>10.9358</v>
      </c>
      <c r="W64" s="3">
        <v>10.9358</v>
      </c>
      <c r="X64" s="3">
        <v>10.9358</v>
      </c>
      <c r="Y64" s="3">
        <v>10.9358</v>
      </c>
      <c r="Z64" s="3">
        <v>10.9358</v>
      </c>
      <c r="AA64" s="3">
        <v>10.9358</v>
      </c>
      <c r="AB64" s="3">
        <v>10.9358</v>
      </c>
      <c r="AC64" s="3">
        <v>10.9358</v>
      </c>
      <c r="AD64" s="3">
        <v>10.9358</v>
      </c>
      <c r="AE64" s="3">
        <v>10.9358</v>
      </c>
      <c r="AF64" s="3">
        <v>10.9358</v>
      </c>
      <c r="AG64" s="3">
        <v>10.9358</v>
      </c>
      <c r="AH64" s="3">
        <v>10.9358</v>
      </c>
      <c r="AI64" s="3">
        <v>10.9358</v>
      </c>
      <c r="AJ64" s="3">
        <v>10.9358</v>
      </c>
      <c r="AK64" s="3">
        <v>10.9358</v>
      </c>
      <c r="AL64" s="3">
        <v>10.9358</v>
      </c>
      <c r="AM64" s="3">
        <v>10.9358</v>
      </c>
      <c r="AN64" s="3">
        <v>10.9358</v>
      </c>
      <c r="AO64" s="3">
        <v>10.9358</v>
      </c>
      <c r="AP64" s="3">
        <v>10.9358</v>
      </c>
      <c r="AQ64" s="3">
        <v>10.9358</v>
      </c>
      <c r="AR64" s="3">
        <v>10.9358</v>
      </c>
      <c r="AS64" s="3">
        <v>10.9358</v>
      </c>
      <c r="AT64" s="4">
        <v>73</v>
      </c>
    </row>
    <row r="65" spans="1:46" ht="11.25">
      <c r="A65" s="4">
        <v>74</v>
      </c>
      <c r="B65" s="3">
        <v>10.4061</v>
      </c>
      <c r="C65" s="3">
        <v>10.4061</v>
      </c>
      <c r="D65" s="3">
        <v>10.4061</v>
      </c>
      <c r="E65" s="3">
        <v>10.4061</v>
      </c>
      <c r="F65" s="3">
        <v>10.4061</v>
      </c>
      <c r="G65" s="3">
        <v>10.4061</v>
      </c>
      <c r="H65" s="3">
        <v>10.4061</v>
      </c>
      <c r="I65" s="3">
        <v>10.4061</v>
      </c>
      <c r="J65" s="3">
        <v>10.4061</v>
      </c>
      <c r="K65" s="3">
        <v>10.4061</v>
      </c>
      <c r="L65" s="3">
        <v>10.4061</v>
      </c>
      <c r="M65" s="3">
        <v>10.4061</v>
      </c>
      <c r="N65" s="3">
        <v>10.4061</v>
      </c>
      <c r="O65" s="3">
        <v>10.4061</v>
      </c>
      <c r="P65" s="3">
        <v>10.4061</v>
      </c>
      <c r="Q65" s="3">
        <v>10.4061</v>
      </c>
      <c r="R65" s="3">
        <v>10.4061</v>
      </c>
      <c r="S65" s="3">
        <v>10.4061</v>
      </c>
      <c r="T65" s="3">
        <v>10.4061</v>
      </c>
      <c r="U65" s="3">
        <v>10.4061</v>
      </c>
      <c r="V65" s="3">
        <v>10.4061</v>
      </c>
      <c r="W65" s="3">
        <v>10.4061</v>
      </c>
      <c r="X65" s="3">
        <v>10.4061</v>
      </c>
      <c r="Y65" s="3">
        <v>10.4061</v>
      </c>
      <c r="Z65" s="3">
        <v>10.4061</v>
      </c>
      <c r="AA65" s="3">
        <v>10.4061</v>
      </c>
      <c r="AB65" s="3">
        <v>10.4061</v>
      </c>
      <c r="AC65" s="3">
        <v>10.4061</v>
      </c>
      <c r="AD65" s="3">
        <v>10.4061</v>
      </c>
      <c r="AE65" s="3">
        <v>10.4061</v>
      </c>
      <c r="AF65" s="3">
        <v>10.4061</v>
      </c>
      <c r="AG65" s="3">
        <v>10.4061</v>
      </c>
      <c r="AH65" s="3">
        <v>10.4061</v>
      </c>
      <c r="AI65" s="3">
        <v>10.4061</v>
      </c>
      <c r="AJ65" s="3">
        <v>10.4061</v>
      </c>
      <c r="AK65" s="3">
        <v>10.4061</v>
      </c>
      <c r="AL65" s="3">
        <v>10.4061</v>
      </c>
      <c r="AM65" s="3">
        <v>10.4061</v>
      </c>
      <c r="AN65" s="3">
        <v>10.4061</v>
      </c>
      <c r="AO65" s="3">
        <v>10.4061</v>
      </c>
      <c r="AP65" s="3">
        <v>10.4061</v>
      </c>
      <c r="AQ65" s="3">
        <v>10.4061</v>
      </c>
      <c r="AR65" s="3">
        <v>10.4061</v>
      </c>
      <c r="AS65" s="3">
        <v>10.4061</v>
      </c>
      <c r="AT65" s="4">
        <v>74</v>
      </c>
    </row>
    <row r="66" spans="1:46" ht="11.25">
      <c r="A66" s="4">
        <v>75</v>
      </c>
      <c r="B66" s="3">
        <v>9.8896</v>
      </c>
      <c r="C66" s="3">
        <v>9.8896</v>
      </c>
      <c r="D66" s="3">
        <v>9.8896</v>
      </c>
      <c r="E66" s="3">
        <v>9.8896</v>
      </c>
      <c r="F66" s="3">
        <v>9.8896</v>
      </c>
      <c r="G66" s="3">
        <v>9.8896</v>
      </c>
      <c r="H66" s="3">
        <v>9.8896</v>
      </c>
      <c r="I66" s="3">
        <v>9.8896</v>
      </c>
      <c r="J66" s="3">
        <v>9.8896</v>
      </c>
      <c r="K66" s="3">
        <v>9.8896</v>
      </c>
      <c r="L66" s="3">
        <v>9.8896</v>
      </c>
      <c r="M66" s="3">
        <v>9.8896</v>
      </c>
      <c r="N66" s="3">
        <v>9.8896</v>
      </c>
      <c r="O66" s="3">
        <v>9.8896</v>
      </c>
      <c r="P66" s="3">
        <v>9.8896</v>
      </c>
      <c r="Q66" s="3">
        <v>9.8896</v>
      </c>
      <c r="R66" s="3">
        <v>9.8896</v>
      </c>
      <c r="S66" s="3">
        <v>9.8896</v>
      </c>
      <c r="T66" s="3">
        <v>9.8896</v>
      </c>
      <c r="U66" s="3">
        <v>9.8896</v>
      </c>
      <c r="V66" s="3">
        <v>9.8896</v>
      </c>
      <c r="W66" s="3">
        <v>9.8896</v>
      </c>
      <c r="X66" s="3">
        <v>9.8896</v>
      </c>
      <c r="Y66" s="3">
        <v>9.8896</v>
      </c>
      <c r="Z66" s="3">
        <v>9.8896</v>
      </c>
      <c r="AA66" s="3">
        <v>9.8896</v>
      </c>
      <c r="AB66" s="3">
        <v>9.8896</v>
      </c>
      <c r="AC66" s="3">
        <v>9.8896</v>
      </c>
      <c r="AD66" s="3">
        <v>9.8896</v>
      </c>
      <c r="AE66" s="3">
        <v>9.8896</v>
      </c>
      <c r="AF66" s="3">
        <v>9.8896</v>
      </c>
      <c r="AG66" s="3">
        <v>9.8896</v>
      </c>
      <c r="AH66" s="3">
        <v>9.8896</v>
      </c>
      <c r="AI66" s="3">
        <v>9.8896</v>
      </c>
      <c r="AJ66" s="3">
        <v>9.8896</v>
      </c>
      <c r="AK66" s="3">
        <v>9.8896</v>
      </c>
      <c r="AL66" s="3">
        <v>9.8896</v>
      </c>
      <c r="AM66" s="3">
        <v>9.8896</v>
      </c>
      <c r="AN66" s="3">
        <v>9.8896</v>
      </c>
      <c r="AO66" s="3">
        <v>9.8896</v>
      </c>
      <c r="AP66" s="3">
        <v>9.8896</v>
      </c>
      <c r="AQ66" s="3">
        <v>9.8896</v>
      </c>
      <c r="AR66" s="3">
        <v>9.8896</v>
      </c>
      <c r="AS66" s="3">
        <v>9.8896</v>
      </c>
      <c r="AT66" s="4">
        <v>75</v>
      </c>
    </row>
    <row r="67" ht="8.25" customHeight="1">
      <c r="A67" s="4"/>
    </row>
    <row r="68" spans="1:22" ht="11.25">
      <c r="A68" s="13" t="s">
        <v>4</v>
      </c>
      <c r="V68" s="13" t="s">
        <v>4</v>
      </c>
    </row>
    <row r="69" spans="1:22" ht="11.25">
      <c r="A69" s="13" t="s">
        <v>5</v>
      </c>
      <c r="V69" s="13" t="s">
        <v>5</v>
      </c>
    </row>
  </sheetData>
  <sheetProtection/>
  <printOptions/>
  <pageMargins left="0.46" right="0.1968503937007874" top="0.19" bottom="0.16" header="0.17" footer="0.17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U6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57421875" style="12" customWidth="1"/>
    <col min="2" max="41" width="8.7109375" style="3" customWidth="1"/>
    <col min="42" max="42" width="9.00390625" style="3" customWidth="1"/>
    <col min="43" max="44" width="4.140625" style="3" hidden="1" customWidth="1"/>
    <col min="45" max="45" width="0.13671875" style="3" hidden="1" customWidth="1"/>
    <col min="46" max="46" width="5.7109375" style="4" customWidth="1"/>
    <col min="47" max="50" width="9.140625" style="3" customWidth="1"/>
    <col min="51" max="16384" width="9.140625" style="5" customWidth="1"/>
  </cols>
  <sheetData>
    <row r="1" spans="1:42" ht="19.5" customHeight="1">
      <c r="A1" s="1" t="s">
        <v>6</v>
      </c>
      <c r="B1" s="1"/>
      <c r="C1" s="2"/>
      <c r="D1" s="2"/>
      <c r="E1" s="2"/>
      <c r="F1" s="2"/>
      <c r="G1" s="2"/>
      <c r="H1" s="59">
        <f>Calcolo97!M9</f>
        <v>35</v>
      </c>
      <c r="I1" s="59">
        <f>Calcolo97!M22</f>
        <v>10</v>
      </c>
      <c r="J1" s="59">
        <f>I1+2</f>
        <v>12</v>
      </c>
      <c r="K1" s="60">
        <f>VLOOKUP(H1,A5:AP66,J1)</f>
        <v>19.8383</v>
      </c>
      <c r="L1" s="2"/>
      <c r="M1" s="2"/>
      <c r="N1" s="2"/>
      <c r="O1" s="2"/>
      <c r="P1" s="2"/>
      <c r="Q1" s="2"/>
      <c r="R1" s="2"/>
      <c r="S1" s="2"/>
      <c r="T1" s="2"/>
      <c r="U1" s="2"/>
      <c r="V1" s="2" t="s">
        <v>7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19.5" customHeight="1">
      <c r="A2" s="1" t="s">
        <v>8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 t="s">
        <v>8</v>
      </c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50" s="10" customFormat="1" ht="14.25" customHeight="1">
      <c r="A3" s="1" t="s">
        <v>2</v>
      </c>
      <c r="B3" s="6" t="s">
        <v>3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 t="s">
        <v>3</v>
      </c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>
        <v>0</v>
      </c>
      <c r="AR3" s="7">
        <v>0</v>
      </c>
      <c r="AS3" s="7">
        <v>0</v>
      </c>
      <c r="AT3" s="8" t="s">
        <v>2</v>
      </c>
      <c r="AU3" s="9"/>
      <c r="AV3" s="9"/>
      <c r="AW3" s="9"/>
      <c r="AX3" s="9"/>
    </row>
    <row r="4" spans="1:73" s="10" customFormat="1" ht="11.25">
      <c r="A4" s="2"/>
      <c r="B4" s="4">
        <v>0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>
        <v>9</v>
      </c>
      <c r="L4" s="4">
        <v>10</v>
      </c>
      <c r="M4" s="4">
        <v>11</v>
      </c>
      <c r="N4" s="4">
        <v>12</v>
      </c>
      <c r="O4" s="4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4">
        <v>24</v>
      </c>
      <c r="AA4" s="4">
        <v>25</v>
      </c>
      <c r="AB4" s="4">
        <v>26</v>
      </c>
      <c r="AC4" s="4">
        <v>27</v>
      </c>
      <c r="AD4" s="4">
        <v>28</v>
      </c>
      <c r="AE4" s="4">
        <v>29</v>
      </c>
      <c r="AF4" s="4">
        <v>30</v>
      </c>
      <c r="AG4" s="4">
        <v>31</v>
      </c>
      <c r="AH4" s="4">
        <v>32</v>
      </c>
      <c r="AI4" s="4">
        <v>33</v>
      </c>
      <c r="AJ4" s="4">
        <v>34</v>
      </c>
      <c r="AK4" s="4">
        <v>35</v>
      </c>
      <c r="AL4" s="4">
        <v>36</v>
      </c>
      <c r="AM4" s="4">
        <v>37</v>
      </c>
      <c r="AN4" s="4">
        <v>38</v>
      </c>
      <c r="AO4" s="4">
        <v>39</v>
      </c>
      <c r="AP4" s="4">
        <v>40</v>
      </c>
      <c r="AQ4" s="4">
        <v>38</v>
      </c>
      <c r="AR4" s="4">
        <v>39</v>
      </c>
      <c r="AS4" s="4">
        <v>40</v>
      </c>
      <c r="AT4" s="8"/>
      <c r="AU4" s="11"/>
      <c r="AV4" s="12"/>
      <c r="AW4" s="11"/>
      <c r="AX4" s="12"/>
      <c r="AY4" s="11"/>
      <c r="AZ4" s="12"/>
      <c r="BA4" s="11"/>
      <c r="BB4" s="12"/>
      <c r="BC4" s="11"/>
      <c r="BD4" s="12"/>
      <c r="BE4" s="11"/>
      <c r="BF4" s="12"/>
      <c r="BG4" s="11"/>
      <c r="BH4" s="12"/>
      <c r="BI4" s="11"/>
      <c r="BJ4" s="12"/>
      <c r="BK4" s="11"/>
      <c r="BL4" s="12"/>
      <c r="BM4" s="11"/>
      <c r="BN4" s="12"/>
      <c r="BO4" s="11"/>
      <c r="BP4" s="12"/>
      <c r="BQ4" s="11"/>
      <c r="BR4" s="12"/>
      <c r="BS4" s="11"/>
      <c r="BT4" s="12"/>
      <c r="BU4" s="11"/>
    </row>
    <row r="5" spans="1:73" s="10" customFormat="1" ht="11.25">
      <c r="A5" s="4">
        <v>14</v>
      </c>
      <c r="B5" s="3">
        <v>16.4647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8"/>
      <c r="AU5" s="11"/>
      <c r="AV5" s="12"/>
      <c r="AW5" s="11"/>
      <c r="AX5" s="12"/>
      <c r="AY5" s="11"/>
      <c r="AZ5" s="12"/>
      <c r="BA5" s="11"/>
      <c r="BB5" s="12"/>
      <c r="BC5" s="11"/>
      <c r="BD5" s="12"/>
      <c r="BE5" s="11"/>
      <c r="BF5" s="12"/>
      <c r="BG5" s="11"/>
      <c r="BH5" s="12"/>
      <c r="BI5" s="11"/>
      <c r="BJ5" s="12"/>
      <c r="BK5" s="11"/>
      <c r="BL5" s="12"/>
      <c r="BM5" s="11"/>
      <c r="BN5" s="12"/>
      <c r="BO5" s="11"/>
      <c r="BP5" s="12"/>
      <c r="BQ5" s="11"/>
      <c r="BR5" s="12"/>
      <c r="BS5" s="11"/>
      <c r="BT5" s="12"/>
      <c r="BU5" s="11"/>
    </row>
    <row r="6" spans="1:73" s="10" customFormat="1" ht="11.25">
      <c r="A6" s="4">
        <v>15</v>
      </c>
      <c r="B6" s="3">
        <v>16.4146</v>
      </c>
      <c r="C6" s="3">
        <v>16.7138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8"/>
      <c r="AU6" s="11"/>
      <c r="AV6" s="12"/>
      <c r="AW6" s="11"/>
      <c r="AX6" s="12"/>
      <c r="AY6" s="11"/>
      <c r="AZ6" s="12"/>
      <c r="BA6" s="11"/>
      <c r="BB6" s="12"/>
      <c r="BC6" s="11"/>
      <c r="BD6" s="12"/>
      <c r="BE6" s="11"/>
      <c r="BF6" s="12"/>
      <c r="BG6" s="11"/>
      <c r="BH6" s="12"/>
      <c r="BI6" s="11"/>
      <c r="BJ6" s="12"/>
      <c r="BK6" s="11"/>
      <c r="BL6" s="12"/>
      <c r="BM6" s="11"/>
      <c r="BN6" s="12"/>
      <c r="BO6" s="11"/>
      <c r="BP6" s="12"/>
      <c r="BQ6" s="11"/>
      <c r="BR6" s="12"/>
      <c r="BS6" s="11"/>
      <c r="BT6" s="12"/>
      <c r="BU6" s="11"/>
    </row>
    <row r="7" spans="1:73" s="10" customFormat="1" ht="11.25">
      <c r="A7" s="4">
        <v>16</v>
      </c>
      <c r="B7" s="3">
        <v>16.3675</v>
      </c>
      <c r="C7" s="3">
        <v>16.6632</v>
      </c>
      <c r="D7" s="3">
        <v>16.967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8"/>
      <c r="AU7" s="11"/>
      <c r="AV7" s="12"/>
      <c r="AW7" s="11"/>
      <c r="AX7" s="12"/>
      <c r="AY7" s="11"/>
      <c r="AZ7" s="12"/>
      <c r="BA7" s="11"/>
      <c r="BB7" s="12"/>
      <c r="BC7" s="11"/>
      <c r="BD7" s="12"/>
      <c r="BE7" s="11"/>
      <c r="BF7" s="12"/>
      <c r="BG7" s="11"/>
      <c r="BH7" s="12"/>
      <c r="BI7" s="11"/>
      <c r="BJ7" s="12"/>
      <c r="BK7" s="11"/>
      <c r="BL7" s="12"/>
      <c r="BM7" s="11"/>
      <c r="BN7" s="12"/>
      <c r="BO7" s="11"/>
      <c r="BP7" s="12"/>
      <c r="BQ7" s="11"/>
      <c r="BR7" s="12"/>
      <c r="BS7" s="11"/>
      <c r="BT7" s="12"/>
      <c r="BU7" s="11"/>
    </row>
    <row r="8" spans="1:73" s="10" customFormat="1" ht="11.25">
      <c r="A8" s="4">
        <v>17</v>
      </c>
      <c r="B8" s="3">
        <v>16.331</v>
      </c>
      <c r="C8" s="3">
        <v>16.6161</v>
      </c>
      <c r="D8" s="3">
        <v>16.9162</v>
      </c>
      <c r="E8" s="3">
        <v>17.2246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8"/>
      <c r="AU8" s="11"/>
      <c r="AV8" s="12"/>
      <c r="AW8" s="11"/>
      <c r="AX8" s="12"/>
      <c r="AY8" s="11"/>
      <c r="AZ8" s="12"/>
      <c r="BA8" s="11"/>
      <c r="BB8" s="12"/>
      <c r="BC8" s="11"/>
      <c r="BD8" s="12"/>
      <c r="BE8" s="11"/>
      <c r="BF8" s="12"/>
      <c r="BG8" s="11"/>
      <c r="BH8" s="12"/>
      <c r="BI8" s="11"/>
      <c r="BJ8" s="12"/>
      <c r="BK8" s="11"/>
      <c r="BL8" s="12"/>
      <c r="BM8" s="11"/>
      <c r="BN8" s="12"/>
      <c r="BO8" s="11"/>
      <c r="BP8" s="12"/>
      <c r="BQ8" s="11"/>
      <c r="BR8" s="12"/>
      <c r="BS8" s="11"/>
      <c r="BT8" s="12"/>
      <c r="BU8" s="11"/>
    </row>
    <row r="9" spans="1:73" s="10" customFormat="1" ht="11.25">
      <c r="A9" s="4">
        <v>18</v>
      </c>
      <c r="B9" s="3">
        <v>16.2948</v>
      </c>
      <c r="C9" s="3">
        <v>16.5793</v>
      </c>
      <c r="D9" s="3">
        <v>16.8687</v>
      </c>
      <c r="E9" s="3">
        <v>17.1734</v>
      </c>
      <c r="F9" s="3">
        <v>17.4865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8"/>
      <c r="AU9" s="11"/>
      <c r="AV9" s="12"/>
      <c r="AW9" s="11"/>
      <c r="AX9" s="12"/>
      <c r="AY9" s="11"/>
      <c r="AZ9" s="12"/>
      <c r="BA9" s="11"/>
      <c r="BB9" s="12"/>
      <c r="BC9" s="11"/>
      <c r="BD9" s="12"/>
      <c r="BE9" s="11"/>
      <c r="BF9" s="12"/>
      <c r="BG9" s="11"/>
      <c r="BH9" s="12"/>
      <c r="BI9" s="11"/>
      <c r="BJ9" s="12"/>
      <c r="BK9" s="11"/>
      <c r="BL9" s="12"/>
      <c r="BM9" s="11"/>
      <c r="BN9" s="12"/>
      <c r="BO9" s="11"/>
      <c r="BP9" s="12"/>
      <c r="BQ9" s="11"/>
      <c r="BR9" s="12"/>
      <c r="BS9" s="11"/>
      <c r="BT9" s="12"/>
      <c r="BU9" s="11"/>
    </row>
    <row r="10" spans="1:73" s="10" customFormat="1" ht="11.25">
      <c r="A10" s="4">
        <v>19</v>
      </c>
      <c r="B10" s="3">
        <v>16.2195</v>
      </c>
      <c r="C10" s="3">
        <v>16.5428</v>
      </c>
      <c r="D10" s="3">
        <v>16.8317</v>
      </c>
      <c r="E10" s="3">
        <v>17.1254</v>
      </c>
      <c r="F10" s="3">
        <v>17.4348</v>
      </c>
      <c r="G10" s="3">
        <v>17.7527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8"/>
      <c r="AU10" s="11"/>
      <c r="AV10" s="12"/>
      <c r="AW10" s="11"/>
      <c r="AX10" s="12"/>
      <c r="AY10" s="11"/>
      <c r="AZ10" s="12"/>
      <c r="BA10" s="11"/>
      <c r="BB10" s="12"/>
      <c r="BC10" s="11"/>
      <c r="BD10" s="12"/>
      <c r="BE10" s="11"/>
      <c r="BF10" s="12"/>
      <c r="BG10" s="11"/>
      <c r="BH10" s="12"/>
      <c r="BI10" s="11"/>
      <c r="BJ10" s="12"/>
      <c r="BK10" s="11"/>
      <c r="BL10" s="12"/>
      <c r="BM10" s="11"/>
      <c r="BN10" s="12"/>
      <c r="BO10" s="11"/>
      <c r="BP10" s="12"/>
      <c r="BQ10" s="11"/>
      <c r="BR10" s="12"/>
      <c r="BS10" s="11"/>
      <c r="BT10" s="12"/>
      <c r="BU10" s="11"/>
    </row>
    <row r="11" spans="1:73" s="10" customFormat="1" ht="11.25">
      <c r="A11" s="4">
        <v>20</v>
      </c>
      <c r="B11" s="3">
        <v>16.0853</v>
      </c>
      <c r="C11" s="3">
        <v>16.4666</v>
      </c>
      <c r="D11" s="3">
        <v>16.7948</v>
      </c>
      <c r="E11" s="3">
        <v>17.0881</v>
      </c>
      <c r="F11" s="3">
        <v>17.3864</v>
      </c>
      <c r="G11" s="3">
        <v>17.7004</v>
      </c>
      <c r="H11" s="3">
        <v>18.0231</v>
      </c>
      <c r="I11" s="3">
        <v>0</v>
      </c>
      <c r="J11" s="3">
        <v>0</v>
      </c>
      <c r="K11" s="3">
        <v>0</v>
      </c>
      <c r="L11" s="3">
        <v>0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8"/>
      <c r="AU11" s="11"/>
      <c r="AV11" s="12"/>
      <c r="AW11" s="11"/>
      <c r="AX11" s="12"/>
      <c r="AY11" s="11"/>
      <c r="AZ11" s="12"/>
      <c r="BA11" s="11"/>
      <c r="BB11" s="12"/>
      <c r="BC11" s="11"/>
      <c r="BD11" s="12"/>
      <c r="BE11" s="11"/>
      <c r="BF11" s="12"/>
      <c r="BG11" s="11"/>
      <c r="BH11" s="12"/>
      <c r="BI11" s="11"/>
      <c r="BJ11" s="12"/>
      <c r="BK11" s="11"/>
      <c r="BL11" s="12"/>
      <c r="BM11" s="11"/>
      <c r="BN11" s="12"/>
      <c r="BO11" s="11"/>
      <c r="BP11" s="12"/>
      <c r="BQ11" s="11"/>
      <c r="BR11" s="12"/>
      <c r="BS11" s="11"/>
      <c r="BT11" s="12"/>
      <c r="BU11" s="11"/>
    </row>
    <row r="12" spans="1:73" s="10" customFormat="1" ht="11.25">
      <c r="A12" s="4">
        <v>21</v>
      </c>
      <c r="B12" s="3">
        <v>16.3112</v>
      </c>
      <c r="C12" s="3">
        <v>16.3278</v>
      </c>
      <c r="D12" s="3">
        <v>16.7149</v>
      </c>
      <c r="E12" s="3">
        <v>17.0482</v>
      </c>
      <c r="F12" s="3">
        <v>17.3459</v>
      </c>
      <c r="G12" s="3">
        <v>17.6487</v>
      </c>
      <c r="H12" s="3">
        <v>17.9676</v>
      </c>
      <c r="I12" s="3">
        <v>18.2952</v>
      </c>
      <c r="J12" s="3">
        <v>0</v>
      </c>
      <c r="K12" s="3">
        <v>0</v>
      </c>
      <c r="L12" s="3">
        <v>0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8"/>
      <c r="AU12" s="11"/>
      <c r="AV12" s="12"/>
      <c r="AW12" s="11"/>
      <c r="AX12" s="12"/>
      <c r="AY12" s="11"/>
      <c r="AZ12" s="12"/>
      <c r="BA12" s="11"/>
      <c r="BB12" s="12"/>
      <c r="BC12" s="11"/>
      <c r="BD12" s="12"/>
      <c r="BE12" s="11"/>
      <c r="BF12" s="12"/>
      <c r="BG12" s="11"/>
      <c r="BH12" s="12"/>
      <c r="BI12" s="11"/>
      <c r="BJ12" s="12"/>
      <c r="BK12" s="11"/>
      <c r="BL12" s="12"/>
      <c r="BM12" s="11"/>
      <c r="BN12" s="12"/>
      <c r="BO12" s="11"/>
      <c r="BP12" s="12"/>
      <c r="BQ12" s="11"/>
      <c r="BR12" s="12"/>
      <c r="BS12" s="11"/>
      <c r="BT12" s="12"/>
      <c r="BU12" s="11"/>
    </row>
    <row r="13" spans="1:73" s="10" customFormat="1" ht="11.25">
      <c r="A13" s="4">
        <v>22</v>
      </c>
      <c r="B13" s="3">
        <v>16.536</v>
      </c>
      <c r="C13" s="3">
        <v>16.5545</v>
      </c>
      <c r="D13" s="3">
        <v>16.5714</v>
      </c>
      <c r="E13" s="3">
        <v>16.9643</v>
      </c>
      <c r="F13" s="3">
        <v>17.3027</v>
      </c>
      <c r="G13" s="3">
        <v>17.605</v>
      </c>
      <c r="H13" s="3">
        <v>17.9124</v>
      </c>
      <c r="I13" s="3">
        <v>18.2361</v>
      </c>
      <c r="J13" s="3">
        <v>18.5687</v>
      </c>
      <c r="K13" s="3">
        <v>0</v>
      </c>
      <c r="L13" s="3">
        <v>0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8"/>
      <c r="AU13" s="11"/>
      <c r="AV13" s="12"/>
      <c r="AW13" s="11"/>
      <c r="AX13" s="12"/>
      <c r="AY13" s="11"/>
      <c r="AZ13" s="12"/>
      <c r="BA13" s="11"/>
      <c r="BB13" s="12"/>
      <c r="BC13" s="11"/>
      <c r="BD13" s="12"/>
      <c r="BE13" s="11"/>
      <c r="BF13" s="12"/>
      <c r="BG13" s="11"/>
      <c r="BH13" s="12"/>
      <c r="BI13" s="11"/>
      <c r="BJ13" s="12"/>
      <c r="BK13" s="11"/>
      <c r="BL13" s="12"/>
      <c r="BM13" s="11"/>
      <c r="BN13" s="12"/>
      <c r="BO13" s="11"/>
      <c r="BP13" s="12"/>
      <c r="BQ13" s="11"/>
      <c r="BR13" s="12"/>
      <c r="BS13" s="11"/>
      <c r="BT13" s="12"/>
      <c r="BU13" s="11"/>
    </row>
    <row r="14" spans="1:73" s="10" customFormat="1" ht="11.25">
      <c r="A14" s="4">
        <v>23</v>
      </c>
      <c r="B14" s="3">
        <v>16.7625</v>
      </c>
      <c r="C14" s="3">
        <v>16.783</v>
      </c>
      <c r="D14" s="3">
        <v>16.8018</v>
      </c>
      <c r="E14" s="3">
        <v>16.8189</v>
      </c>
      <c r="F14" s="3">
        <v>17.2179</v>
      </c>
      <c r="G14" s="3">
        <v>17.5614</v>
      </c>
      <c r="H14" s="3">
        <v>17.8682</v>
      </c>
      <c r="I14" s="3">
        <v>18.1803</v>
      </c>
      <c r="J14" s="3">
        <v>18.509</v>
      </c>
      <c r="K14" s="3">
        <v>18.8467</v>
      </c>
      <c r="L14" s="3">
        <v>0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8"/>
      <c r="AU14" s="11"/>
      <c r="AV14" s="12"/>
      <c r="AW14" s="11"/>
      <c r="AX14" s="12"/>
      <c r="AY14" s="11"/>
      <c r="AZ14" s="12"/>
      <c r="BA14" s="11"/>
      <c r="BB14" s="12"/>
      <c r="BC14" s="11"/>
      <c r="BD14" s="12"/>
      <c r="BE14" s="11"/>
      <c r="BF14" s="12"/>
      <c r="BG14" s="11"/>
      <c r="BH14" s="12"/>
      <c r="BI14" s="11"/>
      <c r="BJ14" s="12"/>
      <c r="BK14" s="11"/>
      <c r="BL14" s="12"/>
      <c r="BM14" s="11"/>
      <c r="BN14" s="12"/>
      <c r="BO14" s="11"/>
      <c r="BP14" s="12"/>
      <c r="BQ14" s="11"/>
      <c r="BR14" s="12"/>
      <c r="BS14" s="11"/>
      <c r="BT14" s="12"/>
      <c r="BU14" s="11"/>
    </row>
    <row r="15" spans="1:73" s="10" customFormat="1" ht="11.25">
      <c r="A15" s="4">
        <v>24</v>
      </c>
      <c r="B15" s="3">
        <v>16.9887</v>
      </c>
      <c r="C15" s="3">
        <v>17.013</v>
      </c>
      <c r="D15" s="3">
        <v>17.0338</v>
      </c>
      <c r="E15" s="3">
        <v>17.0529</v>
      </c>
      <c r="F15" s="3">
        <v>17.0703</v>
      </c>
      <c r="G15" s="3">
        <v>17.4753</v>
      </c>
      <c r="H15" s="3">
        <v>17.8241</v>
      </c>
      <c r="I15" s="3">
        <v>18.1356</v>
      </c>
      <c r="J15" s="3">
        <v>18.4525</v>
      </c>
      <c r="K15" s="3">
        <v>18.7861</v>
      </c>
      <c r="L15" s="3">
        <v>19.129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8"/>
      <c r="AU15" s="11"/>
      <c r="AV15" s="12"/>
      <c r="AW15" s="11"/>
      <c r="AX15" s="12"/>
      <c r="AY15" s="11"/>
      <c r="AZ15" s="12"/>
      <c r="BA15" s="11"/>
      <c r="BB15" s="12"/>
      <c r="BC15" s="11"/>
      <c r="BD15" s="12"/>
      <c r="BE15" s="11"/>
      <c r="BF15" s="12"/>
      <c r="BG15" s="11"/>
      <c r="BH15" s="12"/>
      <c r="BI15" s="11"/>
      <c r="BJ15" s="12"/>
      <c r="BK15" s="11"/>
      <c r="BL15" s="12"/>
      <c r="BM15" s="11"/>
      <c r="BN15" s="12"/>
      <c r="BO15" s="11"/>
      <c r="BP15" s="12"/>
      <c r="BQ15" s="11"/>
      <c r="BR15" s="12"/>
      <c r="BS15" s="11"/>
      <c r="BT15" s="12"/>
      <c r="BU15" s="11"/>
    </row>
    <row r="16" spans="1:46" ht="11.25">
      <c r="A16" s="4">
        <v>25</v>
      </c>
      <c r="B16" s="3">
        <v>17.2122</v>
      </c>
      <c r="C16" s="3">
        <v>17.2404</v>
      </c>
      <c r="D16" s="3">
        <v>17.2651</v>
      </c>
      <c r="E16" s="3">
        <v>17.2862</v>
      </c>
      <c r="F16" s="3">
        <v>17.3056</v>
      </c>
      <c r="G16" s="3">
        <v>17.3233</v>
      </c>
      <c r="H16" s="3">
        <v>17.7345</v>
      </c>
      <c r="I16" s="3">
        <v>18.0886</v>
      </c>
      <c r="J16" s="3">
        <v>18.4048</v>
      </c>
      <c r="K16" s="3">
        <v>18.7265</v>
      </c>
      <c r="L16" s="3">
        <v>19.0653</v>
      </c>
      <c r="M16" s="3">
        <v>19.4058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P16" s="3">
        <v>0</v>
      </c>
      <c r="AQ16" s="3">
        <v>0</v>
      </c>
      <c r="AR16" s="3">
        <v>0</v>
      </c>
      <c r="AS16" s="3">
        <v>0</v>
      </c>
      <c r="AT16" s="4">
        <v>25</v>
      </c>
    </row>
    <row r="17" spans="1:46" ht="11.25">
      <c r="A17" s="4">
        <v>26</v>
      </c>
      <c r="B17" s="3">
        <v>17.431</v>
      </c>
      <c r="C17" s="3">
        <v>17.4649</v>
      </c>
      <c r="D17" s="3">
        <v>17.4935</v>
      </c>
      <c r="E17" s="3">
        <v>17.5187</v>
      </c>
      <c r="F17" s="3">
        <v>17.5401</v>
      </c>
      <c r="G17" s="3">
        <v>17.5598</v>
      </c>
      <c r="H17" s="3">
        <v>17.5777</v>
      </c>
      <c r="I17" s="3">
        <v>17.9952</v>
      </c>
      <c r="J17" s="3">
        <v>18.3547</v>
      </c>
      <c r="K17" s="3">
        <v>18.6758</v>
      </c>
      <c r="L17" s="3">
        <v>19.0024</v>
      </c>
      <c r="M17" s="3">
        <v>19.3363</v>
      </c>
      <c r="N17" s="3">
        <v>19.682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P17" s="3">
        <v>0</v>
      </c>
      <c r="AQ17" s="3">
        <v>0</v>
      </c>
      <c r="AR17" s="3">
        <v>0</v>
      </c>
      <c r="AS17" s="3">
        <v>0</v>
      </c>
      <c r="AT17" s="4">
        <v>26</v>
      </c>
    </row>
    <row r="18" spans="1:46" ht="11.25">
      <c r="A18" s="4">
        <v>27</v>
      </c>
      <c r="B18" s="3">
        <v>17.6478</v>
      </c>
      <c r="C18" s="3">
        <v>17.6873</v>
      </c>
      <c r="D18" s="3">
        <v>17.7217</v>
      </c>
      <c r="E18" s="3">
        <v>17.7508</v>
      </c>
      <c r="F18" s="3">
        <v>17.7763</v>
      </c>
      <c r="G18" s="3">
        <v>17.798</v>
      </c>
      <c r="H18" s="3">
        <v>17.818</v>
      </c>
      <c r="I18" s="3">
        <v>17.8362</v>
      </c>
      <c r="J18" s="3">
        <v>18.2601</v>
      </c>
      <c r="K18" s="3">
        <v>18.6251</v>
      </c>
      <c r="L18" s="3">
        <v>18.9511</v>
      </c>
      <c r="M18" s="3">
        <v>19.2727</v>
      </c>
      <c r="N18" s="3">
        <v>19.6118</v>
      </c>
      <c r="O18" s="3">
        <v>19.9628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P18" s="3">
        <v>0</v>
      </c>
      <c r="AQ18" s="3">
        <v>0</v>
      </c>
      <c r="AR18" s="3">
        <v>0</v>
      </c>
      <c r="AS18" s="3">
        <v>0</v>
      </c>
      <c r="AT18" s="4">
        <v>27</v>
      </c>
    </row>
    <row r="19" spans="1:46" ht="11.25">
      <c r="A19" s="4">
        <v>28</v>
      </c>
      <c r="B19" s="3">
        <v>17.862</v>
      </c>
      <c r="C19" s="3">
        <v>17.905</v>
      </c>
      <c r="D19" s="3">
        <v>17.9451</v>
      </c>
      <c r="E19" s="3">
        <v>17.98</v>
      </c>
      <c r="F19" s="3">
        <v>18.0095</v>
      </c>
      <c r="G19" s="3">
        <v>18.0354</v>
      </c>
      <c r="H19" s="3">
        <v>18.0575</v>
      </c>
      <c r="I19" s="3">
        <v>18.0778</v>
      </c>
      <c r="J19" s="3">
        <v>18.0963</v>
      </c>
      <c r="K19" s="3">
        <v>18.5266</v>
      </c>
      <c r="L19" s="3">
        <v>18.8972</v>
      </c>
      <c r="M19" s="3">
        <v>19.2158</v>
      </c>
      <c r="N19" s="3">
        <v>19.5424</v>
      </c>
      <c r="O19" s="3">
        <v>19.8866</v>
      </c>
      <c r="P19" s="3">
        <v>20.243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P19" s="3">
        <v>0</v>
      </c>
      <c r="AQ19" s="3">
        <v>0</v>
      </c>
      <c r="AR19" s="3">
        <v>0</v>
      </c>
      <c r="AS19" s="3">
        <v>0</v>
      </c>
      <c r="AT19" s="4">
        <v>28</v>
      </c>
    </row>
    <row r="20" spans="1:46" ht="11.25">
      <c r="A20" s="4">
        <v>29</v>
      </c>
      <c r="B20" s="3">
        <v>18.0738</v>
      </c>
      <c r="C20" s="3">
        <v>18.1203</v>
      </c>
      <c r="D20" s="3">
        <v>18.1639</v>
      </c>
      <c r="E20" s="3">
        <v>18.2047</v>
      </c>
      <c r="F20" s="3">
        <v>18.2401</v>
      </c>
      <c r="G20" s="3">
        <v>18.2701</v>
      </c>
      <c r="H20" s="3">
        <v>18.2964</v>
      </c>
      <c r="I20" s="3">
        <v>18.3188</v>
      </c>
      <c r="J20" s="3">
        <v>18.3394</v>
      </c>
      <c r="K20" s="3">
        <v>18.3582</v>
      </c>
      <c r="L20" s="3">
        <v>18.7951</v>
      </c>
      <c r="M20" s="3">
        <v>19.1566</v>
      </c>
      <c r="N20" s="3">
        <v>19.4801</v>
      </c>
      <c r="O20" s="3">
        <v>19.8117</v>
      </c>
      <c r="P20" s="3">
        <v>20.1612</v>
      </c>
      <c r="Q20" s="3">
        <v>20.523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P20" s="3">
        <v>0</v>
      </c>
      <c r="AQ20" s="3">
        <v>0</v>
      </c>
      <c r="AR20" s="3">
        <v>0</v>
      </c>
      <c r="AS20" s="3">
        <v>0</v>
      </c>
      <c r="AT20" s="4">
        <v>29</v>
      </c>
    </row>
    <row r="21" spans="1:46" ht="11.25">
      <c r="A21" s="4">
        <v>30</v>
      </c>
      <c r="B21" s="3">
        <v>18.2834</v>
      </c>
      <c r="C21" s="3">
        <v>18.3332</v>
      </c>
      <c r="D21" s="3">
        <v>18.3804</v>
      </c>
      <c r="E21" s="3">
        <v>18.4247</v>
      </c>
      <c r="F21" s="3">
        <v>18.4661</v>
      </c>
      <c r="G21" s="3">
        <v>18.5021</v>
      </c>
      <c r="H21" s="3">
        <v>18.5325</v>
      </c>
      <c r="I21" s="3">
        <v>18.5592</v>
      </c>
      <c r="J21" s="3">
        <v>18.582</v>
      </c>
      <c r="K21" s="3">
        <v>18.6029</v>
      </c>
      <c r="L21" s="3">
        <v>18.6219</v>
      </c>
      <c r="M21" s="3">
        <v>19.0485</v>
      </c>
      <c r="N21" s="3">
        <v>19.4155</v>
      </c>
      <c r="O21" s="3">
        <v>19.744</v>
      </c>
      <c r="P21" s="3">
        <v>20.0806</v>
      </c>
      <c r="Q21" s="3">
        <v>20.4354</v>
      </c>
      <c r="R21" s="3">
        <v>20.8028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P21" s="3">
        <v>0</v>
      </c>
      <c r="AQ21" s="3">
        <v>0</v>
      </c>
      <c r="AR21" s="3">
        <v>0</v>
      </c>
      <c r="AS21" s="3">
        <v>0</v>
      </c>
      <c r="AT21" s="4">
        <v>30</v>
      </c>
    </row>
    <row r="22" spans="1:46" ht="11.25">
      <c r="A22" s="4">
        <v>31</v>
      </c>
      <c r="B22" s="3">
        <v>18.4872</v>
      </c>
      <c r="C22" s="3">
        <v>18.5441</v>
      </c>
      <c r="D22" s="3">
        <v>18.5946</v>
      </c>
      <c r="E22" s="3">
        <v>18.6425</v>
      </c>
      <c r="F22" s="3">
        <v>18.6875</v>
      </c>
      <c r="G22" s="3">
        <v>18.7295</v>
      </c>
      <c r="H22" s="3">
        <v>18.7661</v>
      </c>
      <c r="I22" s="3">
        <v>18.797</v>
      </c>
      <c r="J22" s="3">
        <v>18.8241</v>
      </c>
      <c r="K22" s="3">
        <v>18.8472</v>
      </c>
      <c r="L22" s="3">
        <v>18.8684</v>
      </c>
      <c r="M22" s="3">
        <v>18.8684</v>
      </c>
      <c r="N22" s="3">
        <v>19.3016</v>
      </c>
      <c r="O22" s="3">
        <v>19.6742</v>
      </c>
      <c r="P22" s="3">
        <v>20.0077</v>
      </c>
      <c r="Q22" s="3">
        <v>20.3495</v>
      </c>
      <c r="R22" s="3">
        <v>20.7097</v>
      </c>
      <c r="S22" s="3">
        <v>21.0827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P22" s="3">
        <v>0</v>
      </c>
      <c r="AQ22" s="3">
        <v>0</v>
      </c>
      <c r="AR22" s="3">
        <v>0</v>
      </c>
      <c r="AS22" s="3">
        <v>0</v>
      </c>
      <c r="AT22" s="4">
        <v>31</v>
      </c>
    </row>
    <row r="23" spans="1:46" ht="11.25">
      <c r="A23" s="4">
        <v>32</v>
      </c>
      <c r="B23" s="3">
        <v>18.6834</v>
      </c>
      <c r="C23" s="3">
        <v>18.749</v>
      </c>
      <c r="D23" s="3">
        <v>18.8068</v>
      </c>
      <c r="E23" s="3">
        <v>18.8581</v>
      </c>
      <c r="F23" s="3">
        <v>18.9067</v>
      </c>
      <c r="G23" s="3">
        <v>18.9524</v>
      </c>
      <c r="H23" s="3">
        <v>18.9951</v>
      </c>
      <c r="I23" s="3">
        <v>19.0322</v>
      </c>
      <c r="J23" s="3">
        <v>19.0636</v>
      </c>
      <c r="K23" s="3">
        <v>19.0911</v>
      </c>
      <c r="L23" s="3">
        <v>19.1145</v>
      </c>
      <c r="M23" s="3">
        <v>19.1145</v>
      </c>
      <c r="N23" s="3">
        <v>19.1145</v>
      </c>
      <c r="O23" s="3">
        <v>19.5543</v>
      </c>
      <c r="P23" s="3">
        <v>19.9327</v>
      </c>
      <c r="Q23" s="3">
        <v>20.2713</v>
      </c>
      <c r="R23" s="3">
        <v>20.6183</v>
      </c>
      <c r="S23" s="3">
        <v>20.9841</v>
      </c>
      <c r="T23" s="3">
        <v>21.3628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P23" s="3">
        <v>0</v>
      </c>
      <c r="AQ23" s="3">
        <v>0</v>
      </c>
      <c r="AR23" s="3">
        <v>0</v>
      </c>
      <c r="AS23" s="3">
        <v>0</v>
      </c>
      <c r="AT23" s="4">
        <v>32</v>
      </c>
    </row>
    <row r="24" spans="1:46" ht="11.25">
      <c r="A24" s="4">
        <v>33</v>
      </c>
      <c r="B24" s="3">
        <v>18.8668</v>
      </c>
      <c r="C24" s="3">
        <v>18.9465</v>
      </c>
      <c r="D24" s="3">
        <v>19.0131</v>
      </c>
      <c r="E24" s="3">
        <v>19.0717</v>
      </c>
      <c r="F24" s="3">
        <v>19.1238</v>
      </c>
      <c r="G24" s="3">
        <v>19.1732</v>
      </c>
      <c r="H24" s="3">
        <v>19.2196</v>
      </c>
      <c r="I24" s="3">
        <v>19.2629</v>
      </c>
      <c r="J24" s="3">
        <v>19.3006</v>
      </c>
      <c r="K24" s="3">
        <v>19.3324</v>
      </c>
      <c r="L24" s="3">
        <v>19.3604</v>
      </c>
      <c r="M24" s="3">
        <v>19.3604</v>
      </c>
      <c r="N24" s="3">
        <v>19.3604</v>
      </c>
      <c r="O24" s="3">
        <v>19.3604</v>
      </c>
      <c r="P24" s="3">
        <v>19.8069</v>
      </c>
      <c r="Q24" s="3">
        <v>20.1911</v>
      </c>
      <c r="R24" s="3">
        <v>20.5349</v>
      </c>
      <c r="S24" s="3">
        <v>20.8873</v>
      </c>
      <c r="T24" s="3">
        <v>21.2586</v>
      </c>
      <c r="U24" s="3">
        <v>21.6432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P24" s="3">
        <v>0</v>
      </c>
      <c r="AQ24" s="3">
        <v>0</v>
      </c>
      <c r="AR24" s="3">
        <v>0</v>
      </c>
      <c r="AS24" s="3">
        <v>0</v>
      </c>
      <c r="AT24" s="4">
        <v>33</v>
      </c>
    </row>
    <row r="25" spans="1:46" ht="11.25">
      <c r="A25" s="4">
        <v>34</v>
      </c>
      <c r="B25" s="3">
        <v>19.0369</v>
      </c>
      <c r="C25" s="3">
        <v>19.1286</v>
      </c>
      <c r="D25" s="3">
        <v>19.2096</v>
      </c>
      <c r="E25" s="3">
        <v>19.2772</v>
      </c>
      <c r="F25" s="3">
        <v>19.3367</v>
      </c>
      <c r="G25" s="3">
        <v>19.3897</v>
      </c>
      <c r="H25" s="3">
        <v>19.4398</v>
      </c>
      <c r="I25" s="3">
        <v>19.4869</v>
      </c>
      <c r="J25" s="3">
        <v>19.5309</v>
      </c>
      <c r="K25" s="3">
        <v>19.5692</v>
      </c>
      <c r="L25" s="3">
        <v>19.6015</v>
      </c>
      <c r="M25" s="3">
        <v>19.6015</v>
      </c>
      <c r="N25" s="3">
        <v>19.6015</v>
      </c>
      <c r="O25" s="3">
        <v>19.6015</v>
      </c>
      <c r="P25" s="3">
        <v>19.6015</v>
      </c>
      <c r="Q25" s="3">
        <v>20.0549</v>
      </c>
      <c r="R25" s="3">
        <v>20.445</v>
      </c>
      <c r="S25" s="3">
        <v>20.7941</v>
      </c>
      <c r="T25" s="3">
        <v>21.1519</v>
      </c>
      <c r="U25" s="3">
        <v>21.529</v>
      </c>
      <c r="V25" s="3">
        <v>21.9194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P25" s="3">
        <v>0</v>
      </c>
      <c r="AQ25" s="3">
        <v>0</v>
      </c>
      <c r="AR25" s="3">
        <v>0</v>
      </c>
      <c r="AS25" s="3">
        <v>0</v>
      </c>
      <c r="AT25" s="4">
        <v>34</v>
      </c>
    </row>
    <row r="26" spans="1:46" ht="11.25">
      <c r="A26" s="4">
        <v>35</v>
      </c>
      <c r="B26" s="3">
        <v>19.1888</v>
      </c>
      <c r="C26" s="3">
        <v>19.2978</v>
      </c>
      <c r="D26" s="3">
        <v>19.391</v>
      </c>
      <c r="E26" s="3">
        <v>19.4732</v>
      </c>
      <c r="F26" s="3">
        <v>19.5418</v>
      </c>
      <c r="G26" s="3">
        <v>19.6023</v>
      </c>
      <c r="H26" s="3">
        <v>19.656</v>
      </c>
      <c r="I26" s="3">
        <v>19.7069</v>
      </c>
      <c r="J26" s="3">
        <v>19.7548</v>
      </c>
      <c r="K26" s="3">
        <v>19.7994</v>
      </c>
      <c r="L26" s="3">
        <v>19.8383</v>
      </c>
      <c r="M26" s="3">
        <v>19.8383</v>
      </c>
      <c r="N26" s="3">
        <v>19.8383</v>
      </c>
      <c r="O26" s="3">
        <v>19.8383</v>
      </c>
      <c r="P26" s="3">
        <v>19.8383</v>
      </c>
      <c r="Q26" s="3">
        <v>19.8383</v>
      </c>
      <c r="R26" s="3">
        <v>20.2987</v>
      </c>
      <c r="S26" s="3">
        <v>20.6948</v>
      </c>
      <c r="T26" s="3">
        <v>21.0493</v>
      </c>
      <c r="U26" s="3">
        <v>21.4126</v>
      </c>
      <c r="V26" s="3">
        <v>21.7955</v>
      </c>
      <c r="W26" s="3">
        <v>22.192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P26" s="3">
        <v>0</v>
      </c>
      <c r="AQ26" s="3">
        <v>0</v>
      </c>
      <c r="AR26" s="3">
        <v>0</v>
      </c>
      <c r="AS26" s="3">
        <v>0</v>
      </c>
      <c r="AT26" s="4">
        <v>35</v>
      </c>
    </row>
    <row r="27" spans="1:46" ht="11.25">
      <c r="A27" s="4">
        <v>36</v>
      </c>
      <c r="B27" s="3">
        <v>19.3204</v>
      </c>
      <c r="C27" s="3">
        <v>19.4464</v>
      </c>
      <c r="D27" s="3">
        <v>19.557</v>
      </c>
      <c r="E27" s="3">
        <v>19.6516</v>
      </c>
      <c r="F27" s="3">
        <v>19.7351</v>
      </c>
      <c r="G27" s="3">
        <v>19.8048</v>
      </c>
      <c r="H27" s="3">
        <v>19.8662</v>
      </c>
      <c r="I27" s="3">
        <v>19.9208</v>
      </c>
      <c r="J27" s="3">
        <v>19.9725</v>
      </c>
      <c r="K27" s="3">
        <v>20.0211</v>
      </c>
      <c r="L27" s="3">
        <v>20.0664</v>
      </c>
      <c r="M27" s="3">
        <v>20.0664</v>
      </c>
      <c r="N27" s="3">
        <v>20.0664</v>
      </c>
      <c r="O27" s="3">
        <v>20.0664</v>
      </c>
      <c r="P27" s="3">
        <v>20.0664</v>
      </c>
      <c r="Q27" s="3">
        <v>20.0664</v>
      </c>
      <c r="R27" s="3">
        <v>20.0664</v>
      </c>
      <c r="S27" s="3">
        <v>20.5339</v>
      </c>
      <c r="T27" s="3">
        <v>20.9361</v>
      </c>
      <c r="U27" s="3">
        <v>21.2961</v>
      </c>
      <c r="V27" s="3">
        <v>21.6651</v>
      </c>
      <c r="W27" s="3">
        <v>22.0539</v>
      </c>
      <c r="X27" s="3">
        <v>22.4565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P27" s="3">
        <v>0</v>
      </c>
      <c r="AQ27" s="3">
        <v>0</v>
      </c>
      <c r="AR27" s="3">
        <v>0</v>
      </c>
      <c r="AS27" s="3">
        <v>0</v>
      </c>
      <c r="AT27" s="4">
        <v>36</v>
      </c>
    </row>
    <row r="28" spans="1:46" ht="11.25">
      <c r="A28" s="4">
        <v>37</v>
      </c>
      <c r="B28" s="3">
        <v>19.4336</v>
      </c>
      <c r="C28" s="3">
        <v>19.5745</v>
      </c>
      <c r="D28" s="3">
        <v>19.7024</v>
      </c>
      <c r="E28" s="3">
        <v>19.8148</v>
      </c>
      <c r="F28" s="3">
        <v>19.9109</v>
      </c>
      <c r="G28" s="3">
        <v>19.9957</v>
      </c>
      <c r="H28" s="3">
        <v>20.0665</v>
      </c>
      <c r="I28" s="3">
        <v>20.1288</v>
      </c>
      <c r="J28" s="3">
        <v>20.1843</v>
      </c>
      <c r="K28" s="3">
        <v>20.2368</v>
      </c>
      <c r="L28" s="3">
        <v>20.2861</v>
      </c>
      <c r="M28" s="3">
        <v>20.2861</v>
      </c>
      <c r="N28" s="3">
        <v>20.2861</v>
      </c>
      <c r="O28" s="3">
        <v>20.2861</v>
      </c>
      <c r="P28" s="3">
        <v>20.2861</v>
      </c>
      <c r="Q28" s="3">
        <v>20.2861</v>
      </c>
      <c r="R28" s="3">
        <v>20.2861</v>
      </c>
      <c r="S28" s="3">
        <v>20.2861</v>
      </c>
      <c r="T28" s="3">
        <v>20.7609</v>
      </c>
      <c r="U28" s="3">
        <v>21.1694</v>
      </c>
      <c r="V28" s="3">
        <v>21.535</v>
      </c>
      <c r="W28" s="3">
        <v>21.9096</v>
      </c>
      <c r="X28" s="3">
        <v>22.3045</v>
      </c>
      <c r="Y28" s="3">
        <v>22.7134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P28" s="3">
        <v>0</v>
      </c>
      <c r="AQ28" s="3">
        <v>0</v>
      </c>
      <c r="AR28" s="3">
        <v>0</v>
      </c>
      <c r="AS28" s="3">
        <v>0</v>
      </c>
      <c r="AT28" s="4">
        <v>37</v>
      </c>
    </row>
    <row r="29" spans="1:46" ht="11.25">
      <c r="A29" s="4">
        <v>38</v>
      </c>
      <c r="B29" s="3">
        <v>19.536</v>
      </c>
      <c r="C29" s="3">
        <v>19.6862</v>
      </c>
      <c r="D29" s="3">
        <v>19.8293</v>
      </c>
      <c r="E29" s="3">
        <v>19.9592</v>
      </c>
      <c r="F29" s="3">
        <v>20.0733</v>
      </c>
      <c r="G29" s="3">
        <v>20.1709</v>
      </c>
      <c r="H29" s="3">
        <v>20.257</v>
      </c>
      <c r="I29" s="3">
        <v>20.3289</v>
      </c>
      <c r="J29" s="3">
        <v>20.3922</v>
      </c>
      <c r="K29" s="3">
        <v>20.4485</v>
      </c>
      <c r="L29" s="3">
        <v>20.5018</v>
      </c>
      <c r="M29" s="3">
        <v>20.5018</v>
      </c>
      <c r="N29" s="3">
        <v>20.5018</v>
      </c>
      <c r="O29" s="3">
        <v>20.5018</v>
      </c>
      <c r="P29" s="3">
        <v>20.5018</v>
      </c>
      <c r="Q29" s="3">
        <v>20.5018</v>
      </c>
      <c r="R29" s="3">
        <v>20.5018</v>
      </c>
      <c r="S29" s="3">
        <v>20.5018</v>
      </c>
      <c r="T29" s="3">
        <v>20.5018</v>
      </c>
      <c r="U29" s="3">
        <v>20.984</v>
      </c>
      <c r="V29" s="3">
        <v>21.3988</v>
      </c>
      <c r="W29" s="3">
        <v>21.7701</v>
      </c>
      <c r="X29" s="3">
        <v>22.1506</v>
      </c>
      <c r="Y29" s="3">
        <v>22.5517</v>
      </c>
      <c r="Z29" s="3">
        <v>22.9669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P29" s="3">
        <v>0</v>
      </c>
      <c r="AQ29" s="3">
        <v>0</v>
      </c>
      <c r="AR29" s="3">
        <v>0</v>
      </c>
      <c r="AS29" s="3">
        <v>0</v>
      </c>
      <c r="AT29" s="4">
        <v>38</v>
      </c>
    </row>
    <row r="30" spans="1:46" ht="11.25">
      <c r="A30" s="4">
        <v>39</v>
      </c>
      <c r="B30" s="3">
        <v>19.6239</v>
      </c>
      <c r="C30" s="3">
        <v>19.7867</v>
      </c>
      <c r="D30" s="3">
        <v>19.9392</v>
      </c>
      <c r="E30" s="3">
        <v>20.0845</v>
      </c>
      <c r="F30" s="3">
        <v>20.2164</v>
      </c>
      <c r="G30" s="3">
        <v>20.3324</v>
      </c>
      <c r="H30" s="3">
        <v>20.4315</v>
      </c>
      <c r="I30" s="3">
        <v>20.5189</v>
      </c>
      <c r="J30" s="3">
        <v>20.5919</v>
      </c>
      <c r="K30" s="3">
        <v>20.6562</v>
      </c>
      <c r="L30" s="3">
        <v>20.7134</v>
      </c>
      <c r="M30" s="3">
        <v>20.7134</v>
      </c>
      <c r="N30" s="3">
        <v>20.7134</v>
      </c>
      <c r="O30" s="3">
        <v>20.7134</v>
      </c>
      <c r="P30" s="3">
        <v>20.7134</v>
      </c>
      <c r="Q30" s="3">
        <v>20.7134</v>
      </c>
      <c r="R30" s="3">
        <v>20.7134</v>
      </c>
      <c r="S30" s="3">
        <v>20.7134</v>
      </c>
      <c r="T30" s="3">
        <v>20.7134</v>
      </c>
      <c r="U30" s="3">
        <v>20.7134</v>
      </c>
      <c r="V30" s="3">
        <v>21.2031</v>
      </c>
      <c r="W30" s="3">
        <v>21.6244</v>
      </c>
      <c r="X30" s="3">
        <v>22.0015</v>
      </c>
      <c r="Y30" s="3">
        <v>22.3879</v>
      </c>
      <c r="Z30" s="3">
        <v>22.7952</v>
      </c>
      <c r="AA30" s="3">
        <v>23.2169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P30" s="3">
        <v>0</v>
      </c>
      <c r="AQ30" s="3">
        <v>0</v>
      </c>
      <c r="AR30" s="3">
        <v>0</v>
      </c>
      <c r="AS30" s="3">
        <v>0</v>
      </c>
      <c r="AT30" s="4">
        <v>39</v>
      </c>
    </row>
    <row r="31" spans="1:46" ht="11.25">
      <c r="A31" s="4">
        <v>40</v>
      </c>
      <c r="B31" s="3">
        <v>19.6925</v>
      </c>
      <c r="C31" s="3">
        <v>19.8729</v>
      </c>
      <c r="D31" s="3">
        <v>20.0383</v>
      </c>
      <c r="E31" s="3">
        <v>20.1932</v>
      </c>
      <c r="F31" s="3">
        <v>20.3408</v>
      </c>
      <c r="G31" s="3">
        <v>20.4748</v>
      </c>
      <c r="H31" s="3">
        <v>20.5925</v>
      </c>
      <c r="I31" s="3">
        <v>20.6932</v>
      </c>
      <c r="J31" s="3">
        <v>20.782</v>
      </c>
      <c r="K31" s="3">
        <v>20.8562</v>
      </c>
      <c r="L31" s="3">
        <v>20.9214</v>
      </c>
      <c r="M31" s="3">
        <v>20.9214</v>
      </c>
      <c r="N31" s="3">
        <v>20.9214</v>
      </c>
      <c r="O31" s="3">
        <v>20.9214</v>
      </c>
      <c r="P31" s="3">
        <v>20.9214</v>
      </c>
      <c r="Q31" s="3">
        <v>20.9214</v>
      </c>
      <c r="R31" s="3">
        <v>20.9214</v>
      </c>
      <c r="S31" s="3">
        <v>20.9214</v>
      </c>
      <c r="T31" s="3">
        <v>20.9214</v>
      </c>
      <c r="U31" s="3">
        <v>20.9214</v>
      </c>
      <c r="V31" s="3">
        <v>20.9214</v>
      </c>
      <c r="W31" s="3">
        <v>21.4188</v>
      </c>
      <c r="X31" s="3">
        <v>21.8467</v>
      </c>
      <c r="Y31" s="3">
        <v>22.2297</v>
      </c>
      <c r="Z31" s="3">
        <v>22.6222</v>
      </c>
      <c r="AA31" s="3">
        <v>23.0359</v>
      </c>
      <c r="AB31" s="3">
        <v>23.4642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3">
        <v>0</v>
      </c>
      <c r="AL31" s="3">
        <v>0</v>
      </c>
      <c r="AP31" s="3">
        <v>0</v>
      </c>
      <c r="AQ31" s="3">
        <v>0</v>
      </c>
      <c r="AR31" s="3">
        <v>0</v>
      </c>
      <c r="AS31" s="3">
        <v>0</v>
      </c>
      <c r="AT31" s="4">
        <v>40</v>
      </c>
    </row>
    <row r="32" spans="1:46" ht="11.25">
      <c r="A32" s="4">
        <v>41</v>
      </c>
      <c r="B32" s="3">
        <v>19.2357</v>
      </c>
      <c r="C32" s="3">
        <v>19.9358</v>
      </c>
      <c r="D32" s="3">
        <v>20.119</v>
      </c>
      <c r="E32" s="3">
        <v>20.287</v>
      </c>
      <c r="F32" s="3">
        <v>20.4444</v>
      </c>
      <c r="G32" s="3">
        <v>20.5943</v>
      </c>
      <c r="H32" s="3">
        <v>20.7304</v>
      </c>
      <c r="I32" s="3">
        <v>20.85</v>
      </c>
      <c r="J32" s="3">
        <v>20.9522</v>
      </c>
      <c r="K32" s="3">
        <v>21.0424</v>
      </c>
      <c r="L32" s="3">
        <v>21.1178</v>
      </c>
      <c r="M32" s="3">
        <v>21.1178</v>
      </c>
      <c r="N32" s="3">
        <v>21.1178</v>
      </c>
      <c r="O32" s="3">
        <v>21.1178</v>
      </c>
      <c r="P32" s="3">
        <v>21.1178</v>
      </c>
      <c r="Q32" s="3">
        <v>21.1178</v>
      </c>
      <c r="R32" s="3">
        <v>21.1178</v>
      </c>
      <c r="S32" s="3">
        <v>21.1178</v>
      </c>
      <c r="T32" s="3">
        <v>21.1178</v>
      </c>
      <c r="U32" s="3">
        <v>21.1178</v>
      </c>
      <c r="V32" s="3">
        <v>21.1178</v>
      </c>
      <c r="W32" s="3">
        <v>21.1178</v>
      </c>
      <c r="X32" s="3">
        <v>21.6229</v>
      </c>
      <c r="Y32" s="3">
        <v>22.0576</v>
      </c>
      <c r="Z32" s="3">
        <v>22.4466</v>
      </c>
      <c r="AA32" s="3">
        <v>22.8452</v>
      </c>
      <c r="AB32" s="3">
        <v>23.2654</v>
      </c>
      <c r="AC32" s="3">
        <v>23.7005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P32" s="3">
        <v>0</v>
      </c>
      <c r="AQ32" s="3">
        <v>0</v>
      </c>
      <c r="AR32" s="3">
        <v>0</v>
      </c>
      <c r="AS32" s="3">
        <v>0</v>
      </c>
      <c r="AT32" s="4">
        <v>41</v>
      </c>
    </row>
    <row r="33" spans="1:46" ht="11.25">
      <c r="A33" s="4">
        <v>42</v>
      </c>
      <c r="B33" s="3">
        <v>18.7522</v>
      </c>
      <c r="C33" s="3">
        <v>19.4629</v>
      </c>
      <c r="D33" s="3">
        <v>20.1741</v>
      </c>
      <c r="E33" s="3">
        <v>20.3602</v>
      </c>
      <c r="F33" s="3">
        <v>20.5308</v>
      </c>
      <c r="G33" s="3">
        <v>20.6907</v>
      </c>
      <c r="H33" s="3">
        <v>20.843</v>
      </c>
      <c r="I33" s="3">
        <v>20.9812</v>
      </c>
      <c r="J33" s="3">
        <v>21.1027</v>
      </c>
      <c r="K33" s="3">
        <v>21.2066</v>
      </c>
      <c r="L33" s="3">
        <v>21.2982</v>
      </c>
      <c r="M33" s="3">
        <v>21.2982</v>
      </c>
      <c r="N33" s="3">
        <v>21.2982</v>
      </c>
      <c r="O33" s="3">
        <v>21.2982</v>
      </c>
      <c r="P33" s="3">
        <v>21.2982</v>
      </c>
      <c r="Q33" s="3">
        <v>21.2982</v>
      </c>
      <c r="R33" s="3">
        <v>21.2982</v>
      </c>
      <c r="S33" s="3">
        <v>21.2982</v>
      </c>
      <c r="T33" s="3">
        <v>21.2982</v>
      </c>
      <c r="U33" s="3">
        <v>21.2982</v>
      </c>
      <c r="V33" s="3">
        <v>21.2982</v>
      </c>
      <c r="W33" s="3">
        <v>21.2982</v>
      </c>
      <c r="X33" s="3">
        <v>21.2982</v>
      </c>
      <c r="Y33" s="3">
        <v>21.8113</v>
      </c>
      <c r="Z33" s="3">
        <v>22.2529</v>
      </c>
      <c r="AA33" s="3">
        <v>22.648</v>
      </c>
      <c r="AB33" s="3">
        <v>23.053</v>
      </c>
      <c r="AC33" s="3">
        <v>23.4798</v>
      </c>
      <c r="AD33" s="3">
        <v>23.9217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  <c r="AP33" s="3">
        <v>0</v>
      </c>
      <c r="AQ33" s="3">
        <v>0</v>
      </c>
      <c r="AR33" s="3">
        <v>0</v>
      </c>
      <c r="AS33" s="3">
        <v>0</v>
      </c>
      <c r="AT33" s="4">
        <v>42</v>
      </c>
    </row>
    <row r="34" spans="1:46" ht="11.25">
      <c r="A34" s="4">
        <v>43</v>
      </c>
      <c r="B34" s="3">
        <v>18.233</v>
      </c>
      <c r="C34" s="3">
        <v>18.9567</v>
      </c>
      <c r="D34" s="3">
        <v>19.6788</v>
      </c>
      <c r="E34" s="3">
        <v>20.4013</v>
      </c>
      <c r="F34" s="3">
        <v>20.5903</v>
      </c>
      <c r="G34" s="3">
        <v>20.7636</v>
      </c>
      <c r="H34" s="3">
        <v>20.926</v>
      </c>
      <c r="I34" s="3">
        <v>21.0807</v>
      </c>
      <c r="J34" s="3">
        <v>21.2212</v>
      </c>
      <c r="K34" s="3">
        <v>21.3446</v>
      </c>
      <c r="L34" s="3">
        <v>21.4501</v>
      </c>
      <c r="M34" s="3">
        <v>21.4501</v>
      </c>
      <c r="N34" s="3">
        <v>21.4501</v>
      </c>
      <c r="O34" s="3">
        <v>21.4501</v>
      </c>
      <c r="P34" s="3">
        <v>21.4501</v>
      </c>
      <c r="Q34" s="3">
        <v>21.4501</v>
      </c>
      <c r="R34" s="3">
        <v>21.4501</v>
      </c>
      <c r="S34" s="3">
        <v>21.4501</v>
      </c>
      <c r="T34" s="3">
        <v>21.4501</v>
      </c>
      <c r="U34" s="3">
        <v>21.4501</v>
      </c>
      <c r="V34" s="3">
        <v>21.4501</v>
      </c>
      <c r="W34" s="3">
        <v>21.4501</v>
      </c>
      <c r="X34" s="3">
        <v>21.4501</v>
      </c>
      <c r="Y34" s="3">
        <v>21.4501</v>
      </c>
      <c r="Z34" s="3">
        <v>21.9714</v>
      </c>
      <c r="AA34" s="3">
        <v>22.4199</v>
      </c>
      <c r="AB34" s="3">
        <v>22.8213</v>
      </c>
      <c r="AC34" s="3">
        <v>23.2327</v>
      </c>
      <c r="AD34" s="3">
        <v>23.6663</v>
      </c>
      <c r="AE34" s="3">
        <v>24.1152</v>
      </c>
      <c r="AF34" s="3">
        <v>0</v>
      </c>
      <c r="AG34" s="3">
        <v>0</v>
      </c>
      <c r="AH34" s="3">
        <v>0</v>
      </c>
      <c r="AI34" s="3">
        <v>0</v>
      </c>
      <c r="AJ34" s="3">
        <v>0</v>
      </c>
      <c r="AK34" s="3">
        <v>0</v>
      </c>
      <c r="AL34" s="3">
        <v>0</v>
      </c>
      <c r="AP34" s="3">
        <v>0</v>
      </c>
      <c r="AQ34" s="3">
        <v>0</v>
      </c>
      <c r="AR34" s="3">
        <v>0</v>
      </c>
      <c r="AS34" s="3">
        <v>0</v>
      </c>
      <c r="AT34" s="4">
        <v>43</v>
      </c>
    </row>
    <row r="35" spans="1:46" ht="11.25">
      <c r="A35" s="4">
        <v>44</v>
      </c>
      <c r="B35" s="3">
        <v>17.6915</v>
      </c>
      <c r="C35" s="3">
        <v>18.4168</v>
      </c>
      <c r="D35" s="3">
        <v>19.1521</v>
      </c>
      <c r="E35" s="3">
        <v>19.8857</v>
      </c>
      <c r="F35" s="3">
        <v>20.6197</v>
      </c>
      <c r="G35" s="3">
        <v>20.8118</v>
      </c>
      <c r="H35" s="3">
        <v>20.9878</v>
      </c>
      <c r="I35" s="3">
        <v>21.1528</v>
      </c>
      <c r="J35" s="3">
        <v>21.31</v>
      </c>
      <c r="K35" s="3">
        <v>21.4527</v>
      </c>
      <c r="L35" s="3">
        <v>21.5781</v>
      </c>
      <c r="M35" s="3">
        <v>21.5781</v>
      </c>
      <c r="N35" s="3">
        <v>21.5781</v>
      </c>
      <c r="O35" s="3">
        <v>21.5781</v>
      </c>
      <c r="P35" s="3">
        <v>21.5781</v>
      </c>
      <c r="Q35" s="3">
        <v>21.5781</v>
      </c>
      <c r="R35" s="3">
        <v>21.5781</v>
      </c>
      <c r="S35" s="3">
        <v>21.5781</v>
      </c>
      <c r="T35" s="3">
        <v>21.5781</v>
      </c>
      <c r="U35" s="3">
        <v>21.5781</v>
      </c>
      <c r="V35" s="3">
        <v>21.5781</v>
      </c>
      <c r="W35" s="3">
        <v>21.5781</v>
      </c>
      <c r="X35" s="3">
        <v>21.5781</v>
      </c>
      <c r="Y35" s="3">
        <v>21.5781</v>
      </c>
      <c r="Z35" s="3">
        <v>21.5781</v>
      </c>
      <c r="AA35" s="3">
        <v>22.1077</v>
      </c>
      <c r="AB35" s="3">
        <v>22.5634</v>
      </c>
      <c r="AC35" s="3">
        <v>22.9712</v>
      </c>
      <c r="AD35" s="3">
        <v>23.3892</v>
      </c>
      <c r="AE35" s="3">
        <v>23.8297</v>
      </c>
      <c r="AF35" s="3">
        <v>24.2858</v>
      </c>
      <c r="AG35" s="3">
        <v>0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P35" s="3">
        <v>0</v>
      </c>
      <c r="AQ35" s="3">
        <v>0</v>
      </c>
      <c r="AR35" s="3">
        <v>0</v>
      </c>
      <c r="AS35" s="3">
        <v>0</v>
      </c>
      <c r="AT35" s="4">
        <v>44</v>
      </c>
    </row>
    <row r="36" spans="1:46" ht="11.25">
      <c r="A36" s="4">
        <v>45</v>
      </c>
      <c r="B36" s="3">
        <v>17.1194</v>
      </c>
      <c r="C36" s="3">
        <v>17.8482</v>
      </c>
      <c r="D36" s="3">
        <v>18.5852</v>
      </c>
      <c r="E36" s="3">
        <v>19.3322</v>
      </c>
      <c r="F36" s="3">
        <v>20.0776</v>
      </c>
      <c r="G36" s="3">
        <v>20.8234</v>
      </c>
      <c r="H36" s="3">
        <v>21.0186</v>
      </c>
      <c r="I36" s="3">
        <v>21.1975</v>
      </c>
      <c r="J36" s="3">
        <v>21.3651</v>
      </c>
      <c r="K36" s="3">
        <v>21.5248</v>
      </c>
      <c r="L36" s="3">
        <v>21.6698</v>
      </c>
      <c r="M36" s="3">
        <v>21.6698</v>
      </c>
      <c r="N36" s="3">
        <v>21.6698</v>
      </c>
      <c r="O36" s="3">
        <v>21.6698</v>
      </c>
      <c r="P36" s="3">
        <v>21.6698</v>
      </c>
      <c r="Q36" s="3">
        <v>21.6698</v>
      </c>
      <c r="R36" s="3">
        <v>21.6698</v>
      </c>
      <c r="S36" s="3">
        <v>21.6698</v>
      </c>
      <c r="T36" s="3">
        <v>21.6698</v>
      </c>
      <c r="U36" s="3">
        <v>21.6698</v>
      </c>
      <c r="V36" s="3">
        <v>21.6698</v>
      </c>
      <c r="W36" s="3">
        <v>21.6698</v>
      </c>
      <c r="X36" s="3">
        <v>21.6698</v>
      </c>
      <c r="Y36" s="3">
        <v>21.6698</v>
      </c>
      <c r="Z36" s="3">
        <v>21.6698</v>
      </c>
      <c r="AA36" s="3">
        <v>21.6698</v>
      </c>
      <c r="AB36" s="3">
        <v>22.2079</v>
      </c>
      <c r="AC36" s="3">
        <v>22.6709</v>
      </c>
      <c r="AD36" s="3">
        <v>23.0853</v>
      </c>
      <c r="AE36" s="3">
        <v>23.51</v>
      </c>
      <c r="AF36" s="3">
        <v>23.9576</v>
      </c>
      <c r="AG36" s="3">
        <v>24.421</v>
      </c>
      <c r="AH36" s="3">
        <v>0</v>
      </c>
      <c r="AI36" s="3">
        <v>0</v>
      </c>
      <c r="AJ36" s="3">
        <v>0</v>
      </c>
      <c r="AK36" s="3">
        <v>0</v>
      </c>
      <c r="AL36" s="3">
        <v>0</v>
      </c>
      <c r="AP36" s="3">
        <v>0</v>
      </c>
      <c r="AQ36" s="3">
        <v>0</v>
      </c>
      <c r="AR36" s="3">
        <v>0</v>
      </c>
      <c r="AS36" s="3">
        <v>0</v>
      </c>
      <c r="AT36" s="4">
        <v>45</v>
      </c>
    </row>
    <row r="37" spans="1:46" ht="11.25">
      <c r="A37" s="4">
        <v>46</v>
      </c>
      <c r="B37" s="3">
        <v>16.5199</v>
      </c>
      <c r="C37" s="3">
        <v>17.249</v>
      </c>
      <c r="D37" s="3">
        <v>17.9896</v>
      </c>
      <c r="E37" s="3">
        <v>18.7384</v>
      </c>
      <c r="F37" s="3">
        <v>19.4976</v>
      </c>
      <c r="G37" s="3">
        <v>20.255</v>
      </c>
      <c r="H37" s="3">
        <v>21.0129</v>
      </c>
      <c r="I37" s="3">
        <v>21.2112</v>
      </c>
      <c r="J37" s="3">
        <v>21.393</v>
      </c>
      <c r="K37" s="3">
        <v>21.5633</v>
      </c>
      <c r="L37" s="3">
        <v>21.7256</v>
      </c>
      <c r="M37" s="3">
        <v>21.7256</v>
      </c>
      <c r="N37" s="3">
        <v>21.7256</v>
      </c>
      <c r="O37" s="3">
        <v>21.7256</v>
      </c>
      <c r="P37" s="3">
        <v>21.7256</v>
      </c>
      <c r="Q37" s="3">
        <v>21.7256</v>
      </c>
      <c r="R37" s="3">
        <v>21.7256</v>
      </c>
      <c r="S37" s="3">
        <v>21.7256</v>
      </c>
      <c r="T37" s="3">
        <v>21.7256</v>
      </c>
      <c r="U37" s="3">
        <v>21.7256</v>
      </c>
      <c r="V37" s="3">
        <v>21.7256</v>
      </c>
      <c r="W37" s="3">
        <v>21.7256</v>
      </c>
      <c r="X37" s="3">
        <v>21.7256</v>
      </c>
      <c r="Y37" s="3">
        <v>21.7256</v>
      </c>
      <c r="Z37" s="3">
        <v>21.7256</v>
      </c>
      <c r="AA37" s="3">
        <v>21.7256</v>
      </c>
      <c r="AB37" s="3">
        <v>21.7256</v>
      </c>
      <c r="AC37" s="3">
        <v>22.2725</v>
      </c>
      <c r="AD37" s="3">
        <v>22.743</v>
      </c>
      <c r="AE37" s="3">
        <v>23.164</v>
      </c>
      <c r="AF37" s="3">
        <v>23.5956</v>
      </c>
      <c r="AG37" s="3">
        <v>24.0504</v>
      </c>
      <c r="AH37" s="3">
        <v>24.5213</v>
      </c>
      <c r="AI37" s="3">
        <v>0</v>
      </c>
      <c r="AJ37" s="3">
        <v>0</v>
      </c>
      <c r="AK37" s="3">
        <v>0</v>
      </c>
      <c r="AL37" s="3">
        <v>0</v>
      </c>
      <c r="AP37" s="3">
        <v>0</v>
      </c>
      <c r="AQ37" s="3">
        <v>0</v>
      </c>
      <c r="AR37" s="3">
        <v>0</v>
      </c>
      <c r="AS37" s="3">
        <v>0</v>
      </c>
      <c r="AT37" s="4">
        <v>46</v>
      </c>
    </row>
    <row r="38" spans="1:46" ht="11.25">
      <c r="A38" s="4">
        <v>47</v>
      </c>
      <c r="B38" s="3">
        <v>15.8893</v>
      </c>
      <c r="C38" s="3">
        <v>16.6246</v>
      </c>
      <c r="D38" s="3">
        <v>17.3655</v>
      </c>
      <c r="E38" s="3">
        <v>18.1182</v>
      </c>
      <c r="F38" s="3">
        <v>18.8793</v>
      </c>
      <c r="G38" s="3">
        <v>19.6509</v>
      </c>
      <c r="H38" s="3">
        <v>20.4207</v>
      </c>
      <c r="I38" s="3">
        <v>21.1909</v>
      </c>
      <c r="J38" s="3">
        <v>21.3925</v>
      </c>
      <c r="K38" s="3">
        <v>21.5772</v>
      </c>
      <c r="L38" s="3">
        <v>21.7504</v>
      </c>
      <c r="M38" s="3">
        <v>21.7504</v>
      </c>
      <c r="N38" s="3">
        <v>21.7504</v>
      </c>
      <c r="O38" s="3">
        <v>21.7504</v>
      </c>
      <c r="P38" s="3">
        <v>21.7504</v>
      </c>
      <c r="Q38" s="3">
        <v>21.7504</v>
      </c>
      <c r="R38" s="3">
        <v>21.7504</v>
      </c>
      <c r="S38" s="3">
        <v>21.7504</v>
      </c>
      <c r="T38" s="3">
        <v>21.7504</v>
      </c>
      <c r="U38" s="3">
        <v>21.7504</v>
      </c>
      <c r="V38" s="3">
        <v>21.7504</v>
      </c>
      <c r="W38" s="3">
        <v>21.7504</v>
      </c>
      <c r="X38" s="3">
        <v>21.7504</v>
      </c>
      <c r="Y38" s="3">
        <v>21.7504</v>
      </c>
      <c r="Z38" s="3">
        <v>21.7504</v>
      </c>
      <c r="AA38" s="3">
        <v>21.7504</v>
      </c>
      <c r="AB38" s="3">
        <v>21.7504</v>
      </c>
      <c r="AC38" s="3">
        <v>21.7504</v>
      </c>
      <c r="AD38" s="3">
        <v>22.3061</v>
      </c>
      <c r="AE38" s="3">
        <v>22.7843</v>
      </c>
      <c r="AF38" s="3">
        <v>23.2123</v>
      </c>
      <c r="AG38" s="3">
        <v>23.6509</v>
      </c>
      <c r="AH38" s="3">
        <v>24.1131</v>
      </c>
      <c r="AI38" s="3">
        <v>24.5917</v>
      </c>
      <c r="AJ38" s="3">
        <v>0</v>
      </c>
      <c r="AK38" s="3">
        <v>0</v>
      </c>
      <c r="AL38" s="3">
        <v>0</v>
      </c>
      <c r="AP38" s="3">
        <v>0</v>
      </c>
      <c r="AQ38" s="3">
        <v>0</v>
      </c>
      <c r="AR38" s="3">
        <v>0</v>
      </c>
      <c r="AS38" s="3">
        <v>0</v>
      </c>
      <c r="AT38" s="4">
        <v>47</v>
      </c>
    </row>
    <row r="39" spans="1:46" ht="11.25">
      <c r="A39" s="4">
        <v>48</v>
      </c>
      <c r="B39" s="3">
        <v>15.2412</v>
      </c>
      <c r="C39" s="3">
        <v>15.9743</v>
      </c>
      <c r="D39" s="3">
        <v>16.7217</v>
      </c>
      <c r="E39" s="3">
        <v>17.4748</v>
      </c>
      <c r="F39" s="3">
        <v>18.2399</v>
      </c>
      <c r="G39" s="3">
        <v>19.0135</v>
      </c>
      <c r="H39" s="3">
        <v>19.7977</v>
      </c>
      <c r="I39" s="3">
        <v>20.5802</v>
      </c>
      <c r="J39" s="3">
        <v>21.3631</v>
      </c>
      <c r="K39" s="3">
        <v>21.568</v>
      </c>
      <c r="L39" s="3">
        <v>21.7558</v>
      </c>
      <c r="M39" s="3">
        <v>21.7558</v>
      </c>
      <c r="N39" s="3">
        <v>21.7558</v>
      </c>
      <c r="O39" s="3">
        <v>21.7558</v>
      </c>
      <c r="P39" s="3">
        <v>21.7558</v>
      </c>
      <c r="Q39" s="3">
        <v>21.7558</v>
      </c>
      <c r="R39" s="3">
        <v>21.7558</v>
      </c>
      <c r="S39" s="3">
        <v>21.7558</v>
      </c>
      <c r="T39" s="3">
        <v>21.7558</v>
      </c>
      <c r="U39" s="3">
        <v>21.7558</v>
      </c>
      <c r="V39" s="3">
        <v>21.7558</v>
      </c>
      <c r="W39" s="3">
        <v>21.7558</v>
      </c>
      <c r="X39" s="3">
        <v>21.7558</v>
      </c>
      <c r="Y39" s="3">
        <v>21.7558</v>
      </c>
      <c r="Z39" s="3">
        <v>21.7558</v>
      </c>
      <c r="AA39" s="3">
        <v>21.7558</v>
      </c>
      <c r="AB39" s="3">
        <v>21.7558</v>
      </c>
      <c r="AC39" s="3">
        <v>21.7558</v>
      </c>
      <c r="AD39" s="3">
        <v>21.7558</v>
      </c>
      <c r="AE39" s="3">
        <v>22.3207</v>
      </c>
      <c r="AF39" s="3">
        <v>22.8067</v>
      </c>
      <c r="AG39" s="3">
        <v>23.2417</v>
      </c>
      <c r="AH39" s="3">
        <v>23.6875</v>
      </c>
      <c r="AI39" s="3">
        <v>24.1573</v>
      </c>
      <c r="AJ39" s="3">
        <v>24.6438</v>
      </c>
      <c r="AK39" s="3">
        <v>0</v>
      </c>
      <c r="AL39" s="3">
        <v>0</v>
      </c>
      <c r="AP39" s="3">
        <v>0</v>
      </c>
      <c r="AQ39" s="3">
        <v>0</v>
      </c>
      <c r="AR39" s="3">
        <v>0</v>
      </c>
      <c r="AS39" s="3">
        <v>0</v>
      </c>
      <c r="AT39" s="4">
        <v>48</v>
      </c>
    </row>
    <row r="40" spans="1:46" ht="11.25">
      <c r="A40" s="4">
        <v>49</v>
      </c>
      <c r="B40" s="3">
        <v>14.5952</v>
      </c>
      <c r="C40" s="3">
        <v>15.3024</v>
      </c>
      <c r="D40" s="3">
        <v>16.0477</v>
      </c>
      <c r="E40" s="3">
        <v>16.8074</v>
      </c>
      <c r="F40" s="3">
        <v>17.573</v>
      </c>
      <c r="G40" s="3">
        <v>18.3507</v>
      </c>
      <c r="H40" s="3">
        <v>19.1371</v>
      </c>
      <c r="I40" s="3">
        <v>19.9343</v>
      </c>
      <c r="J40" s="3">
        <v>20.7297</v>
      </c>
      <c r="K40" s="3">
        <v>21.5256</v>
      </c>
      <c r="L40" s="3">
        <v>21.7338</v>
      </c>
      <c r="M40" s="3">
        <v>21.7338</v>
      </c>
      <c r="N40" s="3">
        <v>21.7338</v>
      </c>
      <c r="O40" s="3">
        <v>21.7338</v>
      </c>
      <c r="P40" s="3">
        <v>21.7338</v>
      </c>
      <c r="Q40" s="3">
        <v>21.7338</v>
      </c>
      <c r="R40" s="3">
        <v>21.7338</v>
      </c>
      <c r="S40" s="3">
        <v>21.7338</v>
      </c>
      <c r="T40" s="3">
        <v>21.7338</v>
      </c>
      <c r="U40" s="3">
        <v>21.7338</v>
      </c>
      <c r="V40" s="3">
        <v>21.7338</v>
      </c>
      <c r="W40" s="3">
        <v>21.7338</v>
      </c>
      <c r="X40" s="3">
        <v>21.7338</v>
      </c>
      <c r="Y40" s="3">
        <v>21.7338</v>
      </c>
      <c r="Z40" s="3">
        <v>21.7338</v>
      </c>
      <c r="AA40" s="3">
        <v>21.7338</v>
      </c>
      <c r="AB40" s="3">
        <v>21.7338</v>
      </c>
      <c r="AC40" s="3">
        <v>21.7338</v>
      </c>
      <c r="AD40" s="3">
        <v>21.7338</v>
      </c>
      <c r="AE40" s="3">
        <v>21.7338</v>
      </c>
      <c r="AF40" s="3">
        <v>22.3081</v>
      </c>
      <c r="AG40" s="3">
        <v>22.8022</v>
      </c>
      <c r="AH40" s="3">
        <v>23.2444</v>
      </c>
      <c r="AI40" s="3">
        <v>23.6975</v>
      </c>
      <c r="AJ40" s="3">
        <v>24.1752</v>
      </c>
      <c r="AK40" s="3">
        <v>24.6697</v>
      </c>
      <c r="AL40" s="3">
        <v>0</v>
      </c>
      <c r="AP40" s="3">
        <v>0</v>
      </c>
      <c r="AQ40" s="3">
        <v>0</v>
      </c>
      <c r="AR40" s="3">
        <v>0</v>
      </c>
      <c r="AS40" s="3">
        <v>0</v>
      </c>
      <c r="AT40" s="4">
        <v>49</v>
      </c>
    </row>
    <row r="41" spans="1:46" ht="11.25">
      <c r="A41" s="4">
        <v>50</v>
      </c>
      <c r="B41" s="3">
        <v>13.9585</v>
      </c>
      <c r="C41" s="3">
        <v>14.6272</v>
      </c>
      <c r="D41" s="3">
        <v>15.3461</v>
      </c>
      <c r="E41" s="3">
        <v>16.1039</v>
      </c>
      <c r="F41" s="3">
        <v>16.8763</v>
      </c>
      <c r="G41" s="3">
        <v>17.6547</v>
      </c>
      <c r="H41" s="3">
        <v>18.4454</v>
      </c>
      <c r="I41" s="3">
        <v>19.2449</v>
      </c>
      <c r="J41" s="3">
        <v>20.0554</v>
      </c>
      <c r="K41" s="3">
        <v>20.8641</v>
      </c>
      <c r="L41" s="3">
        <v>21.6733</v>
      </c>
      <c r="M41" s="3">
        <v>21.6733</v>
      </c>
      <c r="N41" s="3">
        <v>21.6733</v>
      </c>
      <c r="O41" s="3">
        <v>21.6733</v>
      </c>
      <c r="P41" s="3">
        <v>21.6733</v>
      </c>
      <c r="Q41" s="3">
        <v>21.6733</v>
      </c>
      <c r="R41" s="3">
        <v>21.6733</v>
      </c>
      <c r="S41" s="3">
        <v>21.6733</v>
      </c>
      <c r="T41" s="3">
        <v>21.6733</v>
      </c>
      <c r="U41" s="3">
        <v>21.6733</v>
      </c>
      <c r="V41" s="3">
        <v>21.6733</v>
      </c>
      <c r="W41" s="3">
        <v>21.6733</v>
      </c>
      <c r="X41" s="3">
        <v>21.6733</v>
      </c>
      <c r="Y41" s="3">
        <v>21.6733</v>
      </c>
      <c r="Z41" s="3">
        <v>21.6733</v>
      </c>
      <c r="AA41" s="3">
        <v>21.6733</v>
      </c>
      <c r="AB41" s="3">
        <v>21.6733</v>
      </c>
      <c r="AC41" s="3">
        <v>21.6733</v>
      </c>
      <c r="AD41" s="3">
        <v>21.6733</v>
      </c>
      <c r="AE41" s="3">
        <v>21.6733</v>
      </c>
      <c r="AF41" s="3">
        <v>21.6733</v>
      </c>
      <c r="AG41" s="3">
        <v>22.2571</v>
      </c>
      <c r="AH41" s="3">
        <v>22.7594</v>
      </c>
      <c r="AI41" s="3">
        <v>23.209</v>
      </c>
      <c r="AJ41" s="3">
        <v>23.6698</v>
      </c>
      <c r="AK41" s="3">
        <v>24.1554</v>
      </c>
      <c r="AL41" s="3">
        <v>24.6582</v>
      </c>
      <c r="AP41" s="3">
        <v>0</v>
      </c>
      <c r="AQ41" s="3">
        <v>0</v>
      </c>
      <c r="AR41" s="3">
        <v>0</v>
      </c>
      <c r="AS41" s="3">
        <v>0</v>
      </c>
      <c r="AT41" s="4">
        <v>50</v>
      </c>
    </row>
    <row r="42" spans="1:46" ht="11.25">
      <c r="A42" s="4">
        <v>51</v>
      </c>
      <c r="B42" s="3">
        <v>13.301</v>
      </c>
      <c r="C42" s="3">
        <v>13.9727</v>
      </c>
      <c r="D42" s="3">
        <v>14.6527</v>
      </c>
      <c r="E42" s="3">
        <v>15.3838</v>
      </c>
      <c r="F42" s="3">
        <v>16.1544</v>
      </c>
      <c r="G42" s="3">
        <v>16.9398</v>
      </c>
      <c r="H42" s="3">
        <v>17.7314</v>
      </c>
      <c r="I42" s="3">
        <v>18.5355</v>
      </c>
      <c r="J42" s="3">
        <v>19.3485</v>
      </c>
      <c r="K42" s="3">
        <v>20.1727</v>
      </c>
      <c r="L42" s="3">
        <v>20.9951</v>
      </c>
      <c r="M42" s="3">
        <v>21.5962</v>
      </c>
      <c r="N42" s="3">
        <v>21.5962</v>
      </c>
      <c r="O42" s="3">
        <v>21.5962</v>
      </c>
      <c r="P42" s="3">
        <v>21.5962</v>
      </c>
      <c r="Q42" s="3">
        <v>21.5962</v>
      </c>
      <c r="R42" s="3">
        <v>21.5962</v>
      </c>
      <c r="S42" s="3">
        <v>21.5962</v>
      </c>
      <c r="T42" s="3">
        <v>21.5962</v>
      </c>
      <c r="U42" s="3">
        <v>21.5962</v>
      </c>
      <c r="V42" s="3">
        <v>21.5962</v>
      </c>
      <c r="W42" s="3">
        <v>21.5962</v>
      </c>
      <c r="X42" s="3">
        <v>21.5962</v>
      </c>
      <c r="Y42" s="3">
        <v>21.5962</v>
      </c>
      <c r="Z42" s="3">
        <v>21.5962</v>
      </c>
      <c r="AA42" s="3">
        <v>21.5962</v>
      </c>
      <c r="AB42" s="3">
        <v>21.5962</v>
      </c>
      <c r="AC42" s="3">
        <v>21.5962</v>
      </c>
      <c r="AD42" s="3">
        <v>21.5962</v>
      </c>
      <c r="AE42" s="3">
        <v>21.5962</v>
      </c>
      <c r="AF42" s="3">
        <v>21.5962</v>
      </c>
      <c r="AG42" s="3">
        <v>21.5962</v>
      </c>
      <c r="AH42" s="3">
        <v>22.19</v>
      </c>
      <c r="AI42" s="3">
        <v>22.7008</v>
      </c>
      <c r="AJ42" s="3">
        <v>23.158</v>
      </c>
      <c r="AK42" s="3">
        <v>23.6265</v>
      </c>
      <c r="AL42" s="3">
        <v>24.1203</v>
      </c>
      <c r="AM42" s="3">
        <v>24.6316</v>
      </c>
      <c r="AN42" s="3">
        <v>26.4206</v>
      </c>
      <c r="AO42" s="3">
        <v>26.4206</v>
      </c>
      <c r="AP42" s="3">
        <v>26.4206</v>
      </c>
      <c r="AQ42" s="3">
        <v>0</v>
      </c>
      <c r="AR42" s="3">
        <v>0</v>
      </c>
      <c r="AS42" s="3">
        <v>0</v>
      </c>
      <c r="AT42" s="4">
        <v>51</v>
      </c>
    </row>
    <row r="43" spans="1:46" ht="11.25">
      <c r="A43" s="4">
        <v>52</v>
      </c>
      <c r="B43" s="3">
        <v>12.635</v>
      </c>
      <c r="C43" s="3">
        <v>13.3056</v>
      </c>
      <c r="D43" s="3">
        <v>13.9889</v>
      </c>
      <c r="E43" s="3">
        <v>14.6805</v>
      </c>
      <c r="F43" s="3">
        <v>15.4241</v>
      </c>
      <c r="G43" s="3">
        <v>16.2078</v>
      </c>
      <c r="H43" s="3">
        <v>17.0067</v>
      </c>
      <c r="I43" s="3">
        <v>17.8118</v>
      </c>
      <c r="J43" s="3">
        <v>18.6297</v>
      </c>
      <c r="K43" s="3">
        <v>19.4566</v>
      </c>
      <c r="L43" s="3">
        <v>20.295</v>
      </c>
      <c r="M43" s="3">
        <v>20.9086</v>
      </c>
      <c r="N43" s="3">
        <v>21.52</v>
      </c>
      <c r="O43" s="3">
        <v>21.52</v>
      </c>
      <c r="P43" s="3">
        <v>21.52</v>
      </c>
      <c r="Q43" s="3">
        <v>21.52</v>
      </c>
      <c r="R43" s="3">
        <v>21.52</v>
      </c>
      <c r="S43" s="3">
        <v>21.52</v>
      </c>
      <c r="T43" s="3">
        <v>21.52</v>
      </c>
      <c r="U43" s="3">
        <v>21.52</v>
      </c>
      <c r="V43" s="3">
        <v>21.52</v>
      </c>
      <c r="W43" s="3">
        <v>21.52</v>
      </c>
      <c r="X43" s="3">
        <v>21.52</v>
      </c>
      <c r="Y43" s="3">
        <v>21.52</v>
      </c>
      <c r="Z43" s="3">
        <v>21.52</v>
      </c>
      <c r="AA43" s="3">
        <v>21.52</v>
      </c>
      <c r="AB43" s="3">
        <v>21.52</v>
      </c>
      <c r="AC43" s="3">
        <v>21.52</v>
      </c>
      <c r="AD43" s="3">
        <v>21.52</v>
      </c>
      <c r="AE43" s="3">
        <v>21.52</v>
      </c>
      <c r="AF43" s="3">
        <v>21.52</v>
      </c>
      <c r="AG43" s="3">
        <v>21.52</v>
      </c>
      <c r="AH43" s="3">
        <v>21.52</v>
      </c>
      <c r="AI43" s="3">
        <v>22.1239</v>
      </c>
      <c r="AJ43" s="3">
        <v>22.6435</v>
      </c>
      <c r="AK43" s="3">
        <v>23.1085</v>
      </c>
      <c r="AL43" s="3">
        <v>23.585</v>
      </c>
      <c r="AM43" s="3">
        <v>24.0873</v>
      </c>
      <c r="AN43" s="3">
        <v>25.8564</v>
      </c>
      <c r="AO43" s="3">
        <v>25.8564</v>
      </c>
      <c r="AP43" s="3">
        <v>25.8564</v>
      </c>
      <c r="AQ43" s="3">
        <v>24.6073</v>
      </c>
      <c r="AR43" s="3">
        <v>0</v>
      </c>
      <c r="AS43" s="3">
        <v>0</v>
      </c>
      <c r="AT43" s="4">
        <v>52</v>
      </c>
    </row>
    <row r="44" spans="1:46" ht="11.25">
      <c r="A44" s="4">
        <v>53</v>
      </c>
      <c r="B44" s="3">
        <v>11.9553</v>
      </c>
      <c r="C44" s="3">
        <v>12.6235</v>
      </c>
      <c r="D44" s="3">
        <v>13.3058</v>
      </c>
      <c r="E44" s="3">
        <v>14.0009</v>
      </c>
      <c r="F44" s="3">
        <v>14.7045</v>
      </c>
      <c r="G44" s="3">
        <v>15.4611</v>
      </c>
      <c r="H44" s="3">
        <v>16.2584</v>
      </c>
      <c r="I44" s="3">
        <v>17.0712</v>
      </c>
      <c r="J44" s="3">
        <v>17.8903</v>
      </c>
      <c r="K44" s="3">
        <v>18.7224</v>
      </c>
      <c r="L44" s="3">
        <v>19.5637</v>
      </c>
      <c r="M44" s="3">
        <v>20.1856</v>
      </c>
      <c r="N44" s="3">
        <v>20.8099</v>
      </c>
      <c r="O44" s="3">
        <v>21.432</v>
      </c>
      <c r="P44" s="3">
        <v>21.432</v>
      </c>
      <c r="Q44" s="3">
        <v>21.432</v>
      </c>
      <c r="R44" s="3">
        <v>21.432</v>
      </c>
      <c r="S44" s="3">
        <v>21.432</v>
      </c>
      <c r="T44" s="3">
        <v>21.432</v>
      </c>
      <c r="U44" s="3">
        <v>21.432</v>
      </c>
      <c r="V44" s="3">
        <v>21.432</v>
      </c>
      <c r="W44" s="3">
        <v>21.432</v>
      </c>
      <c r="X44" s="3">
        <v>21.432</v>
      </c>
      <c r="Y44" s="3">
        <v>21.432</v>
      </c>
      <c r="Z44" s="3">
        <v>21.432</v>
      </c>
      <c r="AA44" s="3">
        <v>21.432</v>
      </c>
      <c r="AB44" s="3">
        <v>21.432</v>
      </c>
      <c r="AC44" s="3">
        <v>21.432</v>
      </c>
      <c r="AD44" s="3">
        <v>21.432</v>
      </c>
      <c r="AE44" s="3">
        <v>21.432</v>
      </c>
      <c r="AF44" s="3">
        <v>21.432</v>
      </c>
      <c r="AG44" s="3">
        <v>21.432</v>
      </c>
      <c r="AH44" s="3">
        <v>21.432</v>
      </c>
      <c r="AI44" s="3">
        <v>21.432</v>
      </c>
      <c r="AJ44" s="3">
        <v>22.0463</v>
      </c>
      <c r="AK44" s="3">
        <v>22.5749</v>
      </c>
      <c r="AL44" s="3">
        <v>23.048</v>
      </c>
      <c r="AM44" s="3">
        <v>23.5328</v>
      </c>
      <c r="AN44" s="3">
        <v>25.2897</v>
      </c>
      <c r="AO44" s="3">
        <v>25.2897</v>
      </c>
      <c r="AP44" s="3">
        <v>25.2897</v>
      </c>
      <c r="AQ44" s="3">
        <v>24.0438</v>
      </c>
      <c r="AR44" s="3">
        <v>24.5729</v>
      </c>
      <c r="AS44" s="3">
        <v>0</v>
      </c>
      <c r="AT44" s="4">
        <v>53</v>
      </c>
    </row>
    <row r="45" spans="1:46" ht="11.25">
      <c r="A45" s="4">
        <v>54</v>
      </c>
      <c r="B45" s="3">
        <v>11.2667</v>
      </c>
      <c r="C45" s="3">
        <v>11.9306</v>
      </c>
      <c r="D45" s="3">
        <v>12.6106</v>
      </c>
      <c r="E45" s="3">
        <v>13.3049</v>
      </c>
      <c r="F45" s="3">
        <v>14.0122</v>
      </c>
      <c r="G45" s="3">
        <v>14.7282</v>
      </c>
      <c r="H45" s="3">
        <v>15.498</v>
      </c>
      <c r="I45" s="3">
        <v>16.3094</v>
      </c>
      <c r="J45" s="3">
        <v>17.1365</v>
      </c>
      <c r="K45" s="3">
        <v>17.97</v>
      </c>
      <c r="L45" s="3">
        <v>18.8166</v>
      </c>
      <c r="M45" s="3">
        <v>19.4381</v>
      </c>
      <c r="N45" s="3">
        <v>20.071</v>
      </c>
      <c r="O45" s="3">
        <v>20.7063</v>
      </c>
      <c r="P45" s="3">
        <v>21.3392</v>
      </c>
      <c r="Q45" s="3">
        <v>21.3392</v>
      </c>
      <c r="R45" s="3">
        <v>21.3392</v>
      </c>
      <c r="S45" s="3">
        <v>21.3392</v>
      </c>
      <c r="T45" s="3">
        <v>21.3392</v>
      </c>
      <c r="U45" s="3">
        <v>21.3392</v>
      </c>
      <c r="V45" s="3">
        <v>21.3392</v>
      </c>
      <c r="W45" s="3">
        <v>21.3392</v>
      </c>
      <c r="X45" s="3">
        <v>21.3392</v>
      </c>
      <c r="Y45" s="3">
        <v>21.3392</v>
      </c>
      <c r="Z45" s="3">
        <v>21.3392</v>
      </c>
      <c r="AA45" s="3">
        <v>21.3392</v>
      </c>
      <c r="AB45" s="3">
        <v>21.3392</v>
      </c>
      <c r="AC45" s="3">
        <v>21.3392</v>
      </c>
      <c r="AD45" s="3">
        <v>21.3392</v>
      </c>
      <c r="AE45" s="3">
        <v>21.3392</v>
      </c>
      <c r="AF45" s="3">
        <v>21.3392</v>
      </c>
      <c r="AG45" s="3">
        <v>21.3392</v>
      </c>
      <c r="AH45" s="3">
        <v>21.3392</v>
      </c>
      <c r="AI45" s="3">
        <v>21.3392</v>
      </c>
      <c r="AJ45" s="3">
        <v>21.3392</v>
      </c>
      <c r="AK45" s="3">
        <v>21.9644</v>
      </c>
      <c r="AL45" s="3">
        <v>22.5023</v>
      </c>
      <c r="AM45" s="3">
        <v>22.9837</v>
      </c>
      <c r="AN45" s="3">
        <v>24.7187</v>
      </c>
      <c r="AO45" s="3">
        <v>24.7187</v>
      </c>
      <c r="AP45" s="3">
        <v>24.7187</v>
      </c>
      <c r="AQ45" s="3">
        <v>23.477</v>
      </c>
      <c r="AR45" s="3">
        <v>23.997</v>
      </c>
      <c r="AS45" s="3">
        <v>0</v>
      </c>
      <c r="AT45" s="4">
        <v>54</v>
      </c>
    </row>
    <row r="46" spans="1:46" ht="11.25">
      <c r="A46" s="4">
        <v>55</v>
      </c>
      <c r="B46" s="3">
        <v>10.5732</v>
      </c>
      <c r="C46" s="3">
        <v>11.2313</v>
      </c>
      <c r="D46" s="3">
        <v>11.9071</v>
      </c>
      <c r="E46" s="3">
        <v>12.5992</v>
      </c>
      <c r="F46" s="3">
        <v>13.3059</v>
      </c>
      <c r="G46" s="3">
        <v>14.0259</v>
      </c>
      <c r="H46" s="3">
        <v>14.7546</v>
      </c>
      <c r="I46" s="3">
        <v>15.5382</v>
      </c>
      <c r="J46" s="3">
        <v>16.3641</v>
      </c>
      <c r="K46" s="3">
        <v>17.206</v>
      </c>
      <c r="L46" s="3">
        <v>18.0543</v>
      </c>
      <c r="M46" s="3">
        <v>18.6796</v>
      </c>
      <c r="N46" s="3">
        <v>19.3122</v>
      </c>
      <c r="O46" s="3">
        <v>19.9563</v>
      </c>
      <c r="P46" s="3">
        <v>20.603</v>
      </c>
      <c r="Q46" s="3">
        <v>21.2472</v>
      </c>
      <c r="R46" s="3">
        <v>21.2472</v>
      </c>
      <c r="S46" s="3">
        <v>21.2472</v>
      </c>
      <c r="T46" s="3">
        <v>21.2472</v>
      </c>
      <c r="U46" s="3">
        <v>21.2472</v>
      </c>
      <c r="V46" s="3">
        <v>21.2472</v>
      </c>
      <c r="W46" s="3">
        <v>21.2472</v>
      </c>
      <c r="X46" s="3">
        <v>21.2472</v>
      </c>
      <c r="Y46" s="3">
        <v>21.2472</v>
      </c>
      <c r="Z46" s="3">
        <v>21.2472</v>
      </c>
      <c r="AA46" s="3">
        <v>21.2472</v>
      </c>
      <c r="AB46" s="3">
        <v>21.2472</v>
      </c>
      <c r="AC46" s="3">
        <v>21.2472</v>
      </c>
      <c r="AD46" s="3">
        <v>21.2472</v>
      </c>
      <c r="AE46" s="3">
        <v>21.2472</v>
      </c>
      <c r="AF46" s="3">
        <v>21.2472</v>
      </c>
      <c r="AG46" s="3">
        <v>21.2472</v>
      </c>
      <c r="AH46" s="3">
        <v>21.2472</v>
      </c>
      <c r="AI46" s="3">
        <v>21.2472</v>
      </c>
      <c r="AJ46" s="3">
        <v>21.2472</v>
      </c>
      <c r="AK46" s="3">
        <v>21.2472</v>
      </c>
      <c r="AL46" s="3">
        <v>21.8836</v>
      </c>
      <c r="AM46" s="3">
        <v>22.4311</v>
      </c>
      <c r="AN46" s="3">
        <v>24.1315</v>
      </c>
      <c r="AO46" s="3">
        <v>24.1315</v>
      </c>
      <c r="AP46" s="3">
        <v>24.1315</v>
      </c>
      <c r="AQ46" s="3">
        <v>22.9211</v>
      </c>
      <c r="AR46" s="3">
        <v>23.4232</v>
      </c>
      <c r="AS46" s="3">
        <v>0</v>
      </c>
      <c r="AT46" s="4">
        <v>55</v>
      </c>
    </row>
    <row r="47" spans="1:46" ht="11.25">
      <c r="A47" s="4">
        <v>56</v>
      </c>
      <c r="B47" s="3">
        <v>9.8785</v>
      </c>
      <c r="C47" s="3">
        <v>10.5284</v>
      </c>
      <c r="D47" s="3">
        <v>11.1984</v>
      </c>
      <c r="E47" s="3">
        <v>11.8864</v>
      </c>
      <c r="F47" s="3">
        <v>12.5909</v>
      </c>
      <c r="G47" s="3">
        <v>13.3104</v>
      </c>
      <c r="H47" s="3">
        <v>14.0434</v>
      </c>
      <c r="I47" s="3">
        <v>14.7852</v>
      </c>
      <c r="J47" s="3">
        <v>15.583</v>
      </c>
      <c r="K47" s="3">
        <v>16.4237</v>
      </c>
      <c r="L47" s="3">
        <v>17.2808</v>
      </c>
      <c r="M47" s="3">
        <v>17.9092</v>
      </c>
      <c r="N47" s="3">
        <v>18.5457</v>
      </c>
      <c r="O47" s="3">
        <v>19.1897</v>
      </c>
      <c r="P47" s="3">
        <v>19.8454</v>
      </c>
      <c r="Q47" s="3">
        <v>20.5037</v>
      </c>
      <c r="R47" s="3">
        <v>21.1596</v>
      </c>
      <c r="S47" s="3">
        <v>21.1596</v>
      </c>
      <c r="T47" s="3">
        <v>21.1596</v>
      </c>
      <c r="U47" s="3">
        <v>21.1596</v>
      </c>
      <c r="V47" s="3">
        <v>21.1596</v>
      </c>
      <c r="W47" s="3">
        <v>21.1596</v>
      </c>
      <c r="X47" s="3">
        <v>21.1596</v>
      </c>
      <c r="Y47" s="3">
        <v>21.1596</v>
      </c>
      <c r="Z47" s="3">
        <v>21.1596</v>
      </c>
      <c r="AA47" s="3">
        <v>21.1596</v>
      </c>
      <c r="AB47" s="3">
        <v>21.1596</v>
      </c>
      <c r="AC47" s="3">
        <v>21.1596</v>
      </c>
      <c r="AD47" s="3">
        <v>21.1596</v>
      </c>
      <c r="AE47" s="3">
        <v>21.1596</v>
      </c>
      <c r="AF47" s="3">
        <v>21.1596</v>
      </c>
      <c r="AG47" s="3">
        <v>21.1596</v>
      </c>
      <c r="AH47" s="3">
        <v>21.1596</v>
      </c>
      <c r="AI47" s="3">
        <v>21.1596</v>
      </c>
      <c r="AJ47" s="3">
        <v>21.1596</v>
      </c>
      <c r="AK47" s="3">
        <v>21.1596</v>
      </c>
      <c r="AL47" s="3">
        <v>21.1596</v>
      </c>
      <c r="AM47" s="3">
        <v>21.8074</v>
      </c>
      <c r="AN47" s="3">
        <v>23.5495</v>
      </c>
      <c r="AO47" s="3">
        <v>23.5495</v>
      </c>
      <c r="AP47" s="3">
        <v>23.5495</v>
      </c>
      <c r="AQ47" s="3">
        <v>22.3648</v>
      </c>
      <c r="AR47" s="3">
        <v>22.8636</v>
      </c>
      <c r="AS47" s="3">
        <v>0</v>
      </c>
      <c r="AT47" s="4">
        <v>56</v>
      </c>
    </row>
    <row r="48" spans="1:46" ht="11.25">
      <c r="A48" s="4">
        <v>57</v>
      </c>
      <c r="B48" s="3">
        <v>9.176</v>
      </c>
      <c r="C48" s="3">
        <v>9.8187</v>
      </c>
      <c r="D48" s="3">
        <v>10.4805</v>
      </c>
      <c r="E48" s="3">
        <v>11.1626</v>
      </c>
      <c r="F48" s="3">
        <v>11.8631</v>
      </c>
      <c r="G48" s="3">
        <v>12.5805</v>
      </c>
      <c r="H48" s="3">
        <v>13.3131</v>
      </c>
      <c r="I48" s="3">
        <v>14.0594</v>
      </c>
      <c r="J48" s="3">
        <v>14.8148</v>
      </c>
      <c r="K48" s="3">
        <v>15.6271</v>
      </c>
      <c r="L48" s="3">
        <v>16.4831</v>
      </c>
      <c r="M48" s="3">
        <v>17.1161</v>
      </c>
      <c r="N48" s="3">
        <v>17.756</v>
      </c>
      <c r="O48" s="3">
        <v>18.4041</v>
      </c>
      <c r="P48" s="3">
        <v>19.0598</v>
      </c>
      <c r="Q48" s="3">
        <v>19.7275</v>
      </c>
      <c r="R48" s="3">
        <v>20.3978</v>
      </c>
      <c r="S48" s="3">
        <v>21.0656</v>
      </c>
      <c r="T48" s="3">
        <v>21.0656</v>
      </c>
      <c r="U48" s="3">
        <v>21.0656</v>
      </c>
      <c r="V48" s="3">
        <v>21.0656</v>
      </c>
      <c r="W48" s="3">
        <v>21.0656</v>
      </c>
      <c r="X48" s="3">
        <v>21.0656</v>
      </c>
      <c r="Y48" s="3">
        <v>21.0656</v>
      </c>
      <c r="Z48" s="3">
        <v>21.0656</v>
      </c>
      <c r="AA48" s="3">
        <v>21.0656</v>
      </c>
      <c r="AB48" s="3">
        <v>21.0656</v>
      </c>
      <c r="AC48" s="3">
        <v>21.0656</v>
      </c>
      <c r="AD48" s="3">
        <v>21.0656</v>
      </c>
      <c r="AE48" s="3">
        <v>21.0656</v>
      </c>
      <c r="AF48" s="3">
        <v>21.0656</v>
      </c>
      <c r="AG48" s="3">
        <v>21.0656</v>
      </c>
      <c r="AH48" s="3">
        <v>21.0656</v>
      </c>
      <c r="AI48" s="3">
        <v>21.0656</v>
      </c>
      <c r="AJ48" s="3">
        <v>21.0656</v>
      </c>
      <c r="AK48" s="3">
        <v>22.971</v>
      </c>
      <c r="AL48" s="3">
        <v>22.971</v>
      </c>
      <c r="AM48" s="3">
        <v>22.971</v>
      </c>
      <c r="AN48" s="3">
        <v>22.971</v>
      </c>
      <c r="AO48" s="3">
        <v>22.971</v>
      </c>
      <c r="AP48" s="3">
        <v>22.971</v>
      </c>
      <c r="AQ48" s="3">
        <v>0</v>
      </c>
      <c r="AR48" s="3">
        <v>0</v>
      </c>
      <c r="AS48" s="3">
        <v>0</v>
      </c>
      <c r="AT48" s="4">
        <v>57</v>
      </c>
    </row>
    <row r="49" spans="1:46" ht="11.25">
      <c r="A49" s="4">
        <v>58</v>
      </c>
      <c r="B49" s="3">
        <v>8.4764</v>
      </c>
      <c r="C49" s="3">
        <v>9.1098</v>
      </c>
      <c r="D49" s="3">
        <v>9.7643</v>
      </c>
      <c r="E49" s="3">
        <v>10.4383</v>
      </c>
      <c r="F49" s="3">
        <v>11.1331</v>
      </c>
      <c r="G49" s="3">
        <v>11.8465</v>
      </c>
      <c r="H49" s="3">
        <v>12.5772</v>
      </c>
      <c r="I49" s="3">
        <v>13.3233</v>
      </c>
      <c r="J49" s="3">
        <v>14.0834</v>
      </c>
      <c r="K49" s="3">
        <v>14.8528</v>
      </c>
      <c r="L49" s="3">
        <v>15.6801</v>
      </c>
      <c r="M49" s="3">
        <v>16.3161</v>
      </c>
      <c r="N49" s="3">
        <v>16.9608</v>
      </c>
      <c r="O49" s="3">
        <v>17.6125</v>
      </c>
      <c r="P49" s="3">
        <v>18.2726</v>
      </c>
      <c r="Q49" s="3">
        <v>18.9405</v>
      </c>
      <c r="R49" s="3">
        <v>19.6205</v>
      </c>
      <c r="S49" s="3">
        <v>20.3032</v>
      </c>
      <c r="T49" s="3">
        <v>20.9834</v>
      </c>
      <c r="U49" s="3">
        <v>20.9834</v>
      </c>
      <c r="V49" s="3">
        <v>20.9834</v>
      </c>
      <c r="W49" s="3">
        <v>20.9834</v>
      </c>
      <c r="X49" s="3">
        <v>20.9834</v>
      </c>
      <c r="Y49" s="3">
        <v>20.9834</v>
      </c>
      <c r="Z49" s="3">
        <v>20.9834</v>
      </c>
      <c r="AA49" s="3">
        <v>20.9834</v>
      </c>
      <c r="AB49" s="3">
        <v>20.9834</v>
      </c>
      <c r="AC49" s="3">
        <v>20.9834</v>
      </c>
      <c r="AD49" s="3">
        <v>20.9834</v>
      </c>
      <c r="AE49" s="3">
        <v>20.9834</v>
      </c>
      <c r="AF49" s="3">
        <v>20.9834</v>
      </c>
      <c r="AG49" s="3">
        <v>20.9834</v>
      </c>
      <c r="AH49" s="3">
        <v>20.9834</v>
      </c>
      <c r="AI49" s="3">
        <v>20.9834</v>
      </c>
      <c r="AJ49" s="3">
        <v>20.9834</v>
      </c>
      <c r="AK49" s="3">
        <v>22.3993</v>
      </c>
      <c r="AL49" s="3">
        <v>22.3993</v>
      </c>
      <c r="AM49" s="3">
        <v>22.3993</v>
      </c>
      <c r="AN49" s="3">
        <v>22.3993</v>
      </c>
      <c r="AO49" s="3">
        <v>22.3993</v>
      </c>
      <c r="AP49" s="3">
        <v>22.3993</v>
      </c>
      <c r="AQ49" s="3">
        <v>0</v>
      </c>
      <c r="AR49" s="3">
        <v>0</v>
      </c>
      <c r="AS49" s="3">
        <v>0</v>
      </c>
      <c r="AT49" s="4">
        <v>58</v>
      </c>
    </row>
    <row r="50" spans="1:46" ht="11.25">
      <c r="A50" s="4">
        <v>59</v>
      </c>
      <c r="B50" s="3">
        <v>7.8129</v>
      </c>
      <c r="C50" s="3">
        <v>8.4348</v>
      </c>
      <c r="D50" s="3">
        <v>9.08</v>
      </c>
      <c r="E50" s="3">
        <v>9.7469</v>
      </c>
      <c r="F50" s="3">
        <v>10.4336</v>
      </c>
      <c r="G50" s="3">
        <v>11.1414</v>
      </c>
      <c r="H50" s="3">
        <v>11.8683</v>
      </c>
      <c r="I50" s="3">
        <v>12.6127</v>
      </c>
      <c r="J50" s="3">
        <v>13.3728</v>
      </c>
      <c r="K50" s="3">
        <v>14.1472</v>
      </c>
      <c r="L50" s="3">
        <v>14.9311</v>
      </c>
      <c r="M50" s="3">
        <v>15.5729</v>
      </c>
      <c r="N50" s="3">
        <v>16.221</v>
      </c>
      <c r="O50" s="3">
        <v>16.8778</v>
      </c>
      <c r="P50" s="3">
        <v>17.5417</v>
      </c>
      <c r="Q50" s="3">
        <v>18.2142</v>
      </c>
      <c r="R50" s="3">
        <v>18.8947</v>
      </c>
      <c r="S50" s="3">
        <v>19.5875</v>
      </c>
      <c r="T50" s="3">
        <v>20.283</v>
      </c>
      <c r="U50" s="3">
        <v>20.976</v>
      </c>
      <c r="V50" s="3">
        <v>20.976</v>
      </c>
      <c r="W50" s="3">
        <v>20.976</v>
      </c>
      <c r="X50" s="3">
        <v>20.976</v>
      </c>
      <c r="Y50" s="3">
        <v>20.976</v>
      </c>
      <c r="Z50" s="3">
        <v>20.976</v>
      </c>
      <c r="AA50" s="3">
        <v>20.976</v>
      </c>
      <c r="AB50" s="3">
        <v>20.976</v>
      </c>
      <c r="AC50" s="3">
        <v>20.976</v>
      </c>
      <c r="AD50" s="3">
        <v>20.976</v>
      </c>
      <c r="AE50" s="3">
        <v>20.976</v>
      </c>
      <c r="AF50" s="3">
        <v>20.976</v>
      </c>
      <c r="AG50" s="3">
        <v>20.976</v>
      </c>
      <c r="AH50" s="3">
        <v>20.976</v>
      </c>
      <c r="AI50" s="3">
        <v>20.976</v>
      </c>
      <c r="AJ50" s="3">
        <v>20.976</v>
      </c>
      <c r="AK50" s="3">
        <v>21.8223</v>
      </c>
      <c r="AL50" s="3">
        <v>21.8223</v>
      </c>
      <c r="AM50" s="3">
        <v>21.8223</v>
      </c>
      <c r="AN50" s="3">
        <v>21.8223</v>
      </c>
      <c r="AO50" s="3">
        <v>21.8223</v>
      </c>
      <c r="AP50" s="3">
        <v>21.8223</v>
      </c>
      <c r="AQ50" s="3">
        <v>0</v>
      </c>
      <c r="AR50" s="3">
        <v>0</v>
      </c>
      <c r="AS50" s="3">
        <v>0</v>
      </c>
      <c r="AT50" s="4">
        <v>59</v>
      </c>
    </row>
    <row r="51" spans="1:46" ht="11.25">
      <c r="A51" s="4">
        <v>60</v>
      </c>
      <c r="B51" s="3">
        <v>7.2011</v>
      </c>
      <c r="C51" s="3">
        <v>7.8112</v>
      </c>
      <c r="D51" s="3">
        <v>8.445</v>
      </c>
      <c r="E51" s="3">
        <v>9.1027</v>
      </c>
      <c r="F51" s="3">
        <v>9.7824</v>
      </c>
      <c r="G51" s="3">
        <v>10.4823</v>
      </c>
      <c r="H51" s="3">
        <v>11.2037</v>
      </c>
      <c r="I51" s="3">
        <v>11.9446</v>
      </c>
      <c r="J51" s="3">
        <v>12.7033</v>
      </c>
      <c r="K51" s="3">
        <v>13.478</v>
      </c>
      <c r="L51" s="3">
        <v>14.2674</v>
      </c>
      <c r="M51" s="3">
        <v>14.9144</v>
      </c>
      <c r="N51" s="3">
        <v>15.5686</v>
      </c>
      <c r="O51" s="3">
        <v>16.2292</v>
      </c>
      <c r="P51" s="3">
        <v>16.8986</v>
      </c>
      <c r="Q51" s="3">
        <v>17.5753</v>
      </c>
      <c r="R51" s="3">
        <v>18.2607</v>
      </c>
      <c r="S51" s="3">
        <v>18.9542</v>
      </c>
      <c r="T51" s="3">
        <v>19.6604</v>
      </c>
      <c r="U51" s="3">
        <v>20.3693</v>
      </c>
      <c r="V51" s="3">
        <v>21.2331</v>
      </c>
      <c r="W51" s="3">
        <v>21.2331</v>
      </c>
      <c r="X51" s="3">
        <v>21.2331</v>
      </c>
      <c r="Y51" s="3">
        <v>21.2331</v>
      </c>
      <c r="Z51" s="3">
        <v>21.2331</v>
      </c>
      <c r="AA51" s="3">
        <v>21.2331</v>
      </c>
      <c r="AB51" s="3">
        <v>21.2331</v>
      </c>
      <c r="AC51" s="3">
        <v>21.2331</v>
      </c>
      <c r="AD51" s="3">
        <v>21.2331</v>
      </c>
      <c r="AE51" s="3">
        <v>21.2331</v>
      </c>
      <c r="AF51" s="3">
        <v>21.2331</v>
      </c>
      <c r="AG51" s="3">
        <v>21.2331</v>
      </c>
      <c r="AH51" s="3">
        <v>21.2331</v>
      </c>
      <c r="AI51" s="3">
        <v>21.2331</v>
      </c>
      <c r="AJ51" s="3">
        <v>21.2331</v>
      </c>
      <c r="AK51" s="3">
        <v>21.2331</v>
      </c>
      <c r="AL51" s="3">
        <v>21.2331</v>
      </c>
      <c r="AM51" s="3">
        <v>21.2331</v>
      </c>
      <c r="AN51" s="3">
        <v>21.2331</v>
      </c>
      <c r="AO51" s="3">
        <v>21.2331</v>
      </c>
      <c r="AP51" s="3">
        <v>21.2331</v>
      </c>
      <c r="AQ51" s="3">
        <v>0</v>
      </c>
      <c r="AR51" s="3">
        <v>0</v>
      </c>
      <c r="AS51" s="3">
        <v>0</v>
      </c>
      <c r="AT51" s="4">
        <v>60</v>
      </c>
    </row>
    <row r="52" spans="1:46" ht="11.25">
      <c r="A52" s="4">
        <v>61</v>
      </c>
      <c r="B52" s="3">
        <v>6.6025</v>
      </c>
      <c r="C52" s="3">
        <v>7.1952</v>
      </c>
      <c r="D52" s="3">
        <v>7.8174</v>
      </c>
      <c r="E52" s="3">
        <v>8.4638</v>
      </c>
      <c r="F52" s="3">
        <v>9.1345</v>
      </c>
      <c r="G52" s="3">
        <v>9.8277</v>
      </c>
      <c r="H52" s="3">
        <v>10.5414</v>
      </c>
      <c r="I52" s="3">
        <v>11.2772</v>
      </c>
      <c r="J52" s="3">
        <v>12.0327</v>
      </c>
      <c r="K52" s="3">
        <v>12.8065</v>
      </c>
      <c r="L52" s="3">
        <v>13.5966</v>
      </c>
      <c r="M52" s="3">
        <v>14.253</v>
      </c>
      <c r="N52" s="3">
        <v>14.9129</v>
      </c>
      <c r="O52" s="3">
        <v>15.58</v>
      </c>
      <c r="P52" s="3">
        <v>16.2537</v>
      </c>
      <c r="Q52" s="3">
        <v>16.9364</v>
      </c>
      <c r="R52" s="3">
        <v>17.6265</v>
      </c>
      <c r="S52" s="3">
        <v>18.3255</v>
      </c>
      <c r="T52" s="3">
        <v>19.0328</v>
      </c>
      <c r="U52" s="3">
        <v>19.7529</v>
      </c>
      <c r="V52" s="3">
        <v>20.6289</v>
      </c>
      <c r="W52" s="3">
        <v>20.6289</v>
      </c>
      <c r="X52" s="3">
        <v>20.6289</v>
      </c>
      <c r="Y52" s="3">
        <v>20.6289</v>
      </c>
      <c r="Z52" s="3">
        <v>20.6289</v>
      </c>
      <c r="AA52" s="3">
        <v>20.6289</v>
      </c>
      <c r="AB52" s="3">
        <v>20.6289</v>
      </c>
      <c r="AC52" s="3">
        <v>20.6289</v>
      </c>
      <c r="AD52" s="3">
        <v>20.6289</v>
      </c>
      <c r="AE52" s="3">
        <v>20.6289</v>
      </c>
      <c r="AF52" s="3">
        <v>20.6289</v>
      </c>
      <c r="AG52" s="3">
        <v>20.6289</v>
      </c>
      <c r="AH52" s="3">
        <v>20.6289</v>
      </c>
      <c r="AI52" s="3">
        <v>20.6289</v>
      </c>
      <c r="AJ52" s="3">
        <v>20.6289</v>
      </c>
      <c r="AK52" s="3">
        <v>20.6289</v>
      </c>
      <c r="AL52" s="3">
        <v>20.6289</v>
      </c>
      <c r="AM52" s="3">
        <v>20.6289</v>
      </c>
      <c r="AN52" s="3">
        <v>20.6289</v>
      </c>
      <c r="AO52" s="3">
        <v>20.6289</v>
      </c>
      <c r="AP52" s="3">
        <v>20.6289</v>
      </c>
      <c r="AQ52" s="3">
        <v>0</v>
      </c>
      <c r="AR52" s="3">
        <v>0</v>
      </c>
      <c r="AS52" s="3">
        <v>0</v>
      </c>
      <c r="AT52" s="4">
        <v>61</v>
      </c>
    </row>
    <row r="53" spans="1:46" ht="11.25">
      <c r="A53" s="4">
        <v>62</v>
      </c>
      <c r="B53" s="3">
        <v>5.9608</v>
      </c>
      <c r="C53" s="3">
        <v>6.5906</v>
      </c>
      <c r="D53" s="3">
        <v>7.1953</v>
      </c>
      <c r="E53" s="3">
        <v>7.8301</v>
      </c>
      <c r="F53" s="3">
        <v>8.4895</v>
      </c>
      <c r="G53" s="3">
        <v>9.1737</v>
      </c>
      <c r="H53" s="3">
        <v>9.8809</v>
      </c>
      <c r="I53" s="3">
        <v>10.6091</v>
      </c>
      <c r="J53" s="3">
        <v>11.3597</v>
      </c>
      <c r="K53" s="3">
        <v>12.1305</v>
      </c>
      <c r="L53" s="3">
        <v>12.9199</v>
      </c>
      <c r="M53" s="3">
        <v>13.5808</v>
      </c>
      <c r="N53" s="3">
        <v>14.2504</v>
      </c>
      <c r="O53" s="3">
        <v>14.9236</v>
      </c>
      <c r="P53" s="3">
        <v>15.6043</v>
      </c>
      <c r="Q53" s="3">
        <v>16.2915</v>
      </c>
      <c r="R53" s="3">
        <v>16.988</v>
      </c>
      <c r="S53" s="3">
        <v>17.6921</v>
      </c>
      <c r="T53" s="3">
        <v>18.4052</v>
      </c>
      <c r="U53" s="3">
        <v>19.1268</v>
      </c>
      <c r="V53" s="3">
        <v>20.0099</v>
      </c>
      <c r="W53" s="3">
        <v>20.0099</v>
      </c>
      <c r="X53" s="3">
        <v>20.0099</v>
      </c>
      <c r="Y53" s="3">
        <v>20.0099</v>
      </c>
      <c r="Z53" s="3">
        <v>20.0099</v>
      </c>
      <c r="AA53" s="3">
        <v>20.0099</v>
      </c>
      <c r="AB53" s="3">
        <v>20.0099</v>
      </c>
      <c r="AC53" s="3">
        <v>20.0099</v>
      </c>
      <c r="AD53" s="3">
        <v>20.0099</v>
      </c>
      <c r="AE53" s="3">
        <v>20.0099</v>
      </c>
      <c r="AF53" s="3">
        <v>20.0099</v>
      </c>
      <c r="AG53" s="3">
        <v>20.0099</v>
      </c>
      <c r="AH53" s="3">
        <v>20.0099</v>
      </c>
      <c r="AI53" s="3">
        <v>20.0099</v>
      </c>
      <c r="AJ53" s="3">
        <v>20.0099</v>
      </c>
      <c r="AK53" s="3">
        <v>20.0099</v>
      </c>
      <c r="AL53" s="3">
        <v>20.0099</v>
      </c>
      <c r="AM53" s="3">
        <v>20.0099</v>
      </c>
      <c r="AN53" s="3">
        <v>20.0099</v>
      </c>
      <c r="AO53" s="3">
        <v>20.0099</v>
      </c>
      <c r="AP53" s="3">
        <v>20.0099</v>
      </c>
      <c r="AQ53" s="3">
        <v>0</v>
      </c>
      <c r="AR53" s="3">
        <v>0</v>
      </c>
      <c r="AS53" s="3">
        <v>0</v>
      </c>
      <c r="AT53" s="4">
        <v>62</v>
      </c>
    </row>
    <row r="54" spans="1:46" ht="11.25">
      <c r="A54" s="4">
        <v>63</v>
      </c>
      <c r="B54" s="3">
        <v>5.3517</v>
      </c>
      <c r="C54" s="3">
        <v>5.9418</v>
      </c>
      <c r="D54" s="3">
        <v>6.5846</v>
      </c>
      <c r="E54" s="3">
        <v>7.2017</v>
      </c>
      <c r="F54" s="3">
        <v>7.8495</v>
      </c>
      <c r="G54" s="3">
        <v>8.5225</v>
      </c>
      <c r="H54" s="3">
        <v>9.2208</v>
      </c>
      <c r="I54" s="3">
        <v>9.9425</v>
      </c>
      <c r="J54" s="3">
        <v>10.6857</v>
      </c>
      <c r="K54" s="3">
        <v>11.4517</v>
      </c>
      <c r="L54" s="3">
        <v>12.2383</v>
      </c>
      <c r="M54" s="3">
        <v>12.9025</v>
      </c>
      <c r="N54" s="3">
        <v>13.5771</v>
      </c>
      <c r="O54" s="3">
        <v>14.2604</v>
      </c>
      <c r="P54" s="3">
        <v>14.9475</v>
      </c>
      <c r="Q54" s="3">
        <v>15.6422</v>
      </c>
      <c r="R54" s="3">
        <v>16.3435</v>
      </c>
      <c r="S54" s="3">
        <v>17.0543</v>
      </c>
      <c r="T54" s="3">
        <v>17.7729</v>
      </c>
      <c r="U54" s="3">
        <v>18.5007</v>
      </c>
      <c r="V54" s="3">
        <v>19.3808</v>
      </c>
      <c r="W54" s="3">
        <v>19.3808</v>
      </c>
      <c r="X54" s="3">
        <v>19.3808</v>
      </c>
      <c r="Y54" s="3">
        <v>19.3808</v>
      </c>
      <c r="Z54" s="3">
        <v>19.3808</v>
      </c>
      <c r="AA54" s="3">
        <v>19.3808</v>
      </c>
      <c r="AB54" s="3">
        <v>19.3808</v>
      </c>
      <c r="AC54" s="3">
        <v>19.3808</v>
      </c>
      <c r="AD54" s="3">
        <v>19.3808</v>
      </c>
      <c r="AE54" s="3">
        <v>19.3808</v>
      </c>
      <c r="AF54" s="3">
        <v>19.3808</v>
      </c>
      <c r="AG54" s="3">
        <v>19.3808</v>
      </c>
      <c r="AH54" s="3">
        <v>19.3808</v>
      </c>
      <c r="AI54" s="3">
        <v>19.3808</v>
      </c>
      <c r="AJ54" s="3">
        <v>19.3808</v>
      </c>
      <c r="AK54" s="3">
        <v>19.3808</v>
      </c>
      <c r="AL54" s="3">
        <v>19.3808</v>
      </c>
      <c r="AM54" s="3">
        <v>19.3808</v>
      </c>
      <c r="AN54" s="3">
        <v>19.3808</v>
      </c>
      <c r="AO54" s="3">
        <v>19.3808</v>
      </c>
      <c r="AP54" s="3">
        <v>19.3808</v>
      </c>
      <c r="AQ54" s="3">
        <v>0</v>
      </c>
      <c r="AR54" s="3">
        <v>0</v>
      </c>
      <c r="AS54" s="3">
        <v>0</v>
      </c>
      <c r="AT54" s="4">
        <v>63</v>
      </c>
    </row>
    <row r="55" spans="1:46" ht="11.25">
      <c r="A55" s="4">
        <v>64</v>
      </c>
      <c r="B55" s="3">
        <v>4.7747</v>
      </c>
      <c r="C55" s="3">
        <v>5.3266</v>
      </c>
      <c r="D55" s="3">
        <v>5.9291</v>
      </c>
      <c r="E55" s="3">
        <v>6.5855</v>
      </c>
      <c r="F55" s="3">
        <v>7.2155</v>
      </c>
      <c r="G55" s="3">
        <v>7.877</v>
      </c>
      <c r="H55" s="3">
        <v>8.5641</v>
      </c>
      <c r="I55" s="3">
        <v>9.2771</v>
      </c>
      <c r="J55" s="3">
        <v>10.0139</v>
      </c>
      <c r="K55" s="3">
        <v>10.7727</v>
      </c>
      <c r="L55" s="3">
        <v>11.5549</v>
      </c>
      <c r="M55" s="3">
        <v>12.2205</v>
      </c>
      <c r="N55" s="3">
        <v>12.8987</v>
      </c>
      <c r="O55" s="3">
        <v>13.5874</v>
      </c>
      <c r="P55" s="3">
        <v>14.2852</v>
      </c>
      <c r="Q55" s="3">
        <v>14.9867</v>
      </c>
      <c r="R55" s="3">
        <v>15.6959</v>
      </c>
      <c r="S55" s="3">
        <v>16.412</v>
      </c>
      <c r="T55" s="3">
        <v>17.1378</v>
      </c>
      <c r="U55" s="3">
        <v>17.8715</v>
      </c>
      <c r="V55" s="3">
        <v>18.7537</v>
      </c>
      <c r="W55" s="3">
        <v>18.7537</v>
      </c>
      <c r="X55" s="3">
        <v>18.7537</v>
      </c>
      <c r="Y55" s="3">
        <v>18.7537</v>
      </c>
      <c r="Z55" s="3">
        <v>18.7537</v>
      </c>
      <c r="AA55" s="3">
        <v>18.7537</v>
      </c>
      <c r="AB55" s="3">
        <v>18.7537</v>
      </c>
      <c r="AC55" s="3">
        <v>18.7537</v>
      </c>
      <c r="AD55" s="3">
        <v>18.7537</v>
      </c>
      <c r="AE55" s="3">
        <v>18.7537</v>
      </c>
      <c r="AF55" s="3">
        <v>18.7537</v>
      </c>
      <c r="AG55" s="3">
        <v>18.7537</v>
      </c>
      <c r="AH55" s="3">
        <v>18.7537</v>
      </c>
      <c r="AI55" s="3">
        <v>18.7537</v>
      </c>
      <c r="AJ55" s="3">
        <v>18.7537</v>
      </c>
      <c r="AK55" s="3">
        <v>18.7537</v>
      </c>
      <c r="AL55" s="3">
        <v>18.7537</v>
      </c>
      <c r="AM55" s="3">
        <v>18.7537</v>
      </c>
      <c r="AN55" s="3">
        <v>18.7537</v>
      </c>
      <c r="AO55" s="3">
        <v>18.7537</v>
      </c>
      <c r="AP55" s="3">
        <v>18.7537</v>
      </c>
      <c r="AQ55" s="3">
        <v>0</v>
      </c>
      <c r="AR55" s="3">
        <v>0</v>
      </c>
      <c r="AS55" s="3">
        <v>0</v>
      </c>
      <c r="AT55" s="4">
        <v>64</v>
      </c>
    </row>
    <row r="56" spans="1:46" ht="11.25">
      <c r="A56" s="4">
        <v>65</v>
      </c>
      <c r="B56" s="3">
        <v>4.2192</v>
      </c>
      <c r="C56" s="3">
        <v>4.7433</v>
      </c>
      <c r="D56" s="3">
        <v>5.307</v>
      </c>
      <c r="E56" s="3">
        <v>5.9225</v>
      </c>
      <c r="F56" s="3">
        <v>6.5928</v>
      </c>
      <c r="G56" s="3">
        <v>7.2364</v>
      </c>
      <c r="H56" s="3">
        <v>7.912</v>
      </c>
      <c r="I56" s="3">
        <v>8.6138</v>
      </c>
      <c r="J56" s="3">
        <v>9.3421</v>
      </c>
      <c r="K56" s="3">
        <v>10.0948</v>
      </c>
      <c r="L56" s="3">
        <v>10.8698</v>
      </c>
      <c r="M56" s="3">
        <v>11.5352</v>
      </c>
      <c r="N56" s="3">
        <v>12.2151</v>
      </c>
      <c r="O56" s="3">
        <v>12.9078</v>
      </c>
      <c r="P56" s="3">
        <v>13.6112</v>
      </c>
      <c r="Q56" s="3">
        <v>14.3239</v>
      </c>
      <c r="R56" s="3">
        <v>15.0404</v>
      </c>
      <c r="S56" s="3">
        <v>15.7649</v>
      </c>
      <c r="T56" s="3">
        <v>16.4963</v>
      </c>
      <c r="U56" s="3">
        <v>17.2376</v>
      </c>
      <c r="V56" s="3">
        <v>18.1214</v>
      </c>
      <c r="W56" s="3">
        <v>18.1214</v>
      </c>
      <c r="X56" s="3">
        <v>18.1214</v>
      </c>
      <c r="Y56" s="3">
        <v>18.1214</v>
      </c>
      <c r="Z56" s="3">
        <v>18.1214</v>
      </c>
      <c r="AA56" s="3">
        <v>18.1214</v>
      </c>
      <c r="AB56" s="3">
        <v>18.1214</v>
      </c>
      <c r="AC56" s="3">
        <v>18.1214</v>
      </c>
      <c r="AD56" s="3">
        <v>18.1214</v>
      </c>
      <c r="AE56" s="3">
        <v>18.1214</v>
      </c>
      <c r="AF56" s="3">
        <v>18.1214</v>
      </c>
      <c r="AG56" s="3">
        <v>18.1214</v>
      </c>
      <c r="AH56" s="3">
        <v>18.1214</v>
      </c>
      <c r="AI56" s="3">
        <v>18.1214</v>
      </c>
      <c r="AJ56" s="3">
        <v>18.1214</v>
      </c>
      <c r="AK56" s="3">
        <v>18.1214</v>
      </c>
      <c r="AL56" s="3">
        <v>18.1214</v>
      </c>
      <c r="AM56" s="3">
        <v>18.1214</v>
      </c>
      <c r="AN56" s="3">
        <v>18.1214</v>
      </c>
      <c r="AO56" s="3">
        <v>18.1214</v>
      </c>
      <c r="AP56" s="3">
        <v>18.1214</v>
      </c>
      <c r="AQ56" s="3">
        <v>0</v>
      </c>
      <c r="AR56" s="3">
        <v>0</v>
      </c>
      <c r="AS56" s="3">
        <v>0</v>
      </c>
      <c r="AT56" s="4">
        <v>65</v>
      </c>
    </row>
    <row r="57" spans="1:46" ht="11.25">
      <c r="A57" s="4">
        <v>66</v>
      </c>
      <c r="B57" s="3">
        <v>17.4886</v>
      </c>
      <c r="C57" s="3">
        <v>17.4886</v>
      </c>
      <c r="D57" s="3">
        <v>17.4886</v>
      </c>
      <c r="E57" s="3">
        <v>17.4886</v>
      </c>
      <c r="F57" s="3">
        <v>17.4886</v>
      </c>
      <c r="G57" s="3">
        <v>17.4886</v>
      </c>
      <c r="H57" s="3">
        <v>17.4886</v>
      </c>
      <c r="I57" s="3">
        <v>17.4886</v>
      </c>
      <c r="J57" s="3">
        <v>17.4886</v>
      </c>
      <c r="K57" s="3">
        <v>17.4886</v>
      </c>
      <c r="L57" s="3">
        <v>17.4886</v>
      </c>
      <c r="M57" s="3">
        <v>17.4886</v>
      </c>
      <c r="N57" s="3">
        <v>17.4886</v>
      </c>
      <c r="O57" s="3">
        <v>17.4886</v>
      </c>
      <c r="P57" s="3">
        <v>17.4886</v>
      </c>
      <c r="Q57" s="3">
        <v>17.4886</v>
      </c>
      <c r="R57" s="3">
        <v>17.4886</v>
      </c>
      <c r="S57" s="3">
        <v>17.4886</v>
      </c>
      <c r="T57" s="3">
        <v>17.4886</v>
      </c>
      <c r="U57" s="3">
        <v>17.4886</v>
      </c>
      <c r="V57" s="3">
        <v>17.4886</v>
      </c>
      <c r="W57" s="3">
        <v>17.4886</v>
      </c>
      <c r="X57" s="3">
        <v>17.4886</v>
      </c>
      <c r="Y57" s="3">
        <v>17.4886</v>
      </c>
      <c r="Z57" s="3">
        <v>17.4886</v>
      </c>
      <c r="AA57" s="3">
        <v>17.4886</v>
      </c>
      <c r="AB57" s="3">
        <v>17.4886</v>
      </c>
      <c r="AC57" s="3">
        <v>17.4886</v>
      </c>
      <c r="AD57" s="3">
        <v>17.4886</v>
      </c>
      <c r="AE57" s="3">
        <v>17.4886</v>
      </c>
      <c r="AF57" s="3">
        <v>17.4886</v>
      </c>
      <c r="AG57" s="3">
        <v>17.4886</v>
      </c>
      <c r="AH57" s="3">
        <v>17.4886</v>
      </c>
      <c r="AI57" s="3">
        <v>17.4886</v>
      </c>
      <c r="AJ57" s="3">
        <v>17.4886</v>
      </c>
      <c r="AK57" s="3">
        <v>17.4886</v>
      </c>
      <c r="AL57" s="3">
        <v>17.4886</v>
      </c>
      <c r="AM57" s="3">
        <v>17.4886</v>
      </c>
      <c r="AN57" s="3">
        <v>17.4886</v>
      </c>
      <c r="AO57" s="3">
        <v>17.4886</v>
      </c>
      <c r="AP57" s="3">
        <v>17.4886</v>
      </c>
      <c r="AT57" s="4">
        <v>66</v>
      </c>
    </row>
    <row r="58" spans="1:46" ht="11.25">
      <c r="A58" s="4">
        <v>67</v>
      </c>
      <c r="B58" s="3">
        <v>16.8557</v>
      </c>
      <c r="C58" s="3">
        <v>16.8557</v>
      </c>
      <c r="D58" s="3">
        <v>16.8557</v>
      </c>
      <c r="E58" s="3">
        <v>16.8557</v>
      </c>
      <c r="F58" s="3">
        <v>16.8557</v>
      </c>
      <c r="G58" s="3">
        <v>16.8557</v>
      </c>
      <c r="H58" s="3">
        <v>16.8557</v>
      </c>
      <c r="I58" s="3">
        <v>16.8557</v>
      </c>
      <c r="J58" s="3">
        <v>16.8557</v>
      </c>
      <c r="K58" s="3">
        <v>16.8557</v>
      </c>
      <c r="L58" s="3">
        <v>16.8557</v>
      </c>
      <c r="M58" s="3">
        <v>16.8557</v>
      </c>
      <c r="N58" s="3">
        <v>16.8557</v>
      </c>
      <c r="O58" s="3">
        <v>16.8557</v>
      </c>
      <c r="P58" s="3">
        <v>16.8557</v>
      </c>
      <c r="Q58" s="3">
        <v>16.8557</v>
      </c>
      <c r="R58" s="3">
        <v>16.8557</v>
      </c>
      <c r="S58" s="3">
        <v>16.8557</v>
      </c>
      <c r="T58" s="3">
        <v>16.8557</v>
      </c>
      <c r="U58" s="3">
        <v>16.8557</v>
      </c>
      <c r="V58" s="3">
        <v>16.8557</v>
      </c>
      <c r="W58" s="3">
        <v>16.8557</v>
      </c>
      <c r="X58" s="3">
        <v>16.8557</v>
      </c>
      <c r="Y58" s="3">
        <v>16.8557</v>
      </c>
      <c r="Z58" s="3">
        <v>16.8557</v>
      </c>
      <c r="AA58" s="3">
        <v>16.8557</v>
      </c>
      <c r="AB58" s="3">
        <v>16.8557</v>
      </c>
      <c r="AC58" s="3">
        <v>16.8557</v>
      </c>
      <c r="AD58" s="3">
        <v>16.8557</v>
      </c>
      <c r="AE58" s="3">
        <v>16.8557</v>
      </c>
      <c r="AF58" s="3">
        <v>16.8557</v>
      </c>
      <c r="AG58" s="3">
        <v>16.8557</v>
      </c>
      <c r="AH58" s="3">
        <v>16.8557</v>
      </c>
      <c r="AI58" s="3">
        <v>16.8557</v>
      </c>
      <c r="AJ58" s="3">
        <v>16.8557</v>
      </c>
      <c r="AK58" s="3">
        <v>16.8557</v>
      </c>
      <c r="AL58" s="3">
        <v>16.8557</v>
      </c>
      <c r="AM58" s="3">
        <v>16.8557</v>
      </c>
      <c r="AN58" s="3">
        <v>16.8557</v>
      </c>
      <c r="AO58" s="3">
        <v>16.8557</v>
      </c>
      <c r="AP58" s="3">
        <v>16.8557</v>
      </c>
      <c r="AT58" s="4">
        <v>67</v>
      </c>
    </row>
    <row r="59" spans="1:46" ht="11.25">
      <c r="A59" s="4">
        <v>68</v>
      </c>
      <c r="B59" s="3">
        <v>16.2249</v>
      </c>
      <c r="C59" s="3">
        <v>16.2249</v>
      </c>
      <c r="D59" s="3">
        <v>16.2249</v>
      </c>
      <c r="E59" s="3">
        <v>16.2249</v>
      </c>
      <c r="F59" s="3">
        <v>16.2249</v>
      </c>
      <c r="G59" s="3">
        <v>16.2249</v>
      </c>
      <c r="H59" s="3">
        <v>16.2249</v>
      </c>
      <c r="I59" s="3">
        <v>16.2249</v>
      </c>
      <c r="J59" s="3">
        <v>16.2249</v>
      </c>
      <c r="K59" s="3">
        <v>16.2249</v>
      </c>
      <c r="L59" s="3">
        <v>16.2249</v>
      </c>
      <c r="M59" s="3">
        <v>16.2249</v>
      </c>
      <c r="N59" s="3">
        <v>16.2249</v>
      </c>
      <c r="O59" s="3">
        <v>16.2249</v>
      </c>
      <c r="P59" s="3">
        <v>16.2249</v>
      </c>
      <c r="Q59" s="3">
        <v>16.2249</v>
      </c>
      <c r="R59" s="3">
        <v>16.2249</v>
      </c>
      <c r="S59" s="3">
        <v>16.2249</v>
      </c>
      <c r="T59" s="3">
        <v>16.2249</v>
      </c>
      <c r="U59" s="3">
        <v>16.2249</v>
      </c>
      <c r="V59" s="3">
        <v>16.2249</v>
      </c>
      <c r="W59" s="3">
        <v>16.2249</v>
      </c>
      <c r="X59" s="3">
        <v>16.2249</v>
      </c>
      <c r="Y59" s="3">
        <v>16.2249</v>
      </c>
      <c r="Z59" s="3">
        <v>16.2249</v>
      </c>
      <c r="AA59" s="3">
        <v>16.2249</v>
      </c>
      <c r="AB59" s="3">
        <v>16.2249</v>
      </c>
      <c r="AC59" s="3">
        <v>16.2249</v>
      </c>
      <c r="AD59" s="3">
        <v>16.2249</v>
      </c>
      <c r="AE59" s="3">
        <v>16.2249</v>
      </c>
      <c r="AF59" s="3">
        <v>16.2249</v>
      </c>
      <c r="AG59" s="3">
        <v>16.2249</v>
      </c>
      <c r="AH59" s="3">
        <v>16.2249</v>
      </c>
      <c r="AI59" s="3">
        <v>16.2249</v>
      </c>
      <c r="AJ59" s="3">
        <v>16.2249</v>
      </c>
      <c r="AK59" s="3">
        <v>16.2249</v>
      </c>
      <c r="AL59" s="3">
        <v>16.2249</v>
      </c>
      <c r="AM59" s="3">
        <v>16.2249</v>
      </c>
      <c r="AN59" s="3">
        <v>16.2249</v>
      </c>
      <c r="AO59" s="3">
        <v>16.2249</v>
      </c>
      <c r="AP59" s="3">
        <v>16.2249</v>
      </c>
      <c r="AT59" s="4">
        <v>68</v>
      </c>
    </row>
    <row r="60" spans="1:46" ht="11.25">
      <c r="A60" s="4">
        <v>69</v>
      </c>
      <c r="B60" s="3">
        <v>15.5931</v>
      </c>
      <c r="C60" s="3">
        <v>15.5931</v>
      </c>
      <c r="D60" s="3">
        <v>15.5931</v>
      </c>
      <c r="E60" s="3">
        <v>15.5931</v>
      </c>
      <c r="F60" s="3">
        <v>15.5931</v>
      </c>
      <c r="G60" s="3">
        <v>15.5931</v>
      </c>
      <c r="H60" s="3">
        <v>15.5931</v>
      </c>
      <c r="I60" s="3">
        <v>15.5931</v>
      </c>
      <c r="J60" s="3">
        <v>15.5931</v>
      </c>
      <c r="K60" s="3">
        <v>15.5931</v>
      </c>
      <c r="L60" s="3">
        <v>15.5931</v>
      </c>
      <c r="M60" s="3">
        <v>15.5931</v>
      </c>
      <c r="N60" s="3">
        <v>15.5931</v>
      </c>
      <c r="O60" s="3">
        <v>15.5931</v>
      </c>
      <c r="P60" s="3">
        <v>15.5931</v>
      </c>
      <c r="Q60" s="3">
        <v>15.5931</v>
      </c>
      <c r="R60" s="3">
        <v>15.5931</v>
      </c>
      <c r="S60" s="3">
        <v>15.5931</v>
      </c>
      <c r="T60" s="3">
        <v>15.5931</v>
      </c>
      <c r="U60" s="3">
        <v>15.5931</v>
      </c>
      <c r="V60" s="3">
        <v>15.5931</v>
      </c>
      <c r="W60" s="3">
        <v>15.5931</v>
      </c>
      <c r="X60" s="3">
        <v>15.5931</v>
      </c>
      <c r="Y60" s="3">
        <v>15.5931</v>
      </c>
      <c r="Z60" s="3">
        <v>15.5931</v>
      </c>
      <c r="AA60" s="3">
        <v>15.5931</v>
      </c>
      <c r="AB60" s="3">
        <v>15.5931</v>
      </c>
      <c r="AC60" s="3">
        <v>15.5931</v>
      </c>
      <c r="AD60" s="3">
        <v>15.5931</v>
      </c>
      <c r="AE60" s="3">
        <v>15.5931</v>
      </c>
      <c r="AF60" s="3">
        <v>15.5931</v>
      </c>
      <c r="AG60" s="3">
        <v>15.5931</v>
      </c>
      <c r="AH60" s="3">
        <v>15.5931</v>
      </c>
      <c r="AI60" s="3">
        <v>15.5931</v>
      </c>
      <c r="AJ60" s="3">
        <v>15.5931</v>
      </c>
      <c r="AK60" s="3">
        <v>15.5931</v>
      </c>
      <c r="AL60" s="3">
        <v>15.5931</v>
      </c>
      <c r="AM60" s="3">
        <v>15.5931</v>
      </c>
      <c r="AN60" s="3">
        <v>15.5931</v>
      </c>
      <c r="AO60" s="3">
        <v>15.5931</v>
      </c>
      <c r="AP60" s="3">
        <v>15.5931</v>
      </c>
      <c r="AT60" s="4">
        <v>69</v>
      </c>
    </row>
    <row r="61" spans="1:46" ht="11.25">
      <c r="A61" s="4">
        <v>70</v>
      </c>
      <c r="B61" s="3">
        <v>14.9612</v>
      </c>
      <c r="C61" s="3">
        <v>14.9612</v>
      </c>
      <c r="D61" s="3">
        <v>14.9612</v>
      </c>
      <c r="E61" s="3">
        <v>14.9612</v>
      </c>
      <c r="F61" s="3">
        <v>14.9612</v>
      </c>
      <c r="G61" s="3">
        <v>14.9612</v>
      </c>
      <c r="H61" s="3">
        <v>14.9612</v>
      </c>
      <c r="I61" s="3">
        <v>14.9612</v>
      </c>
      <c r="J61" s="3">
        <v>14.9612</v>
      </c>
      <c r="K61" s="3">
        <v>14.9612</v>
      </c>
      <c r="L61" s="3">
        <v>14.9612</v>
      </c>
      <c r="M61" s="3">
        <v>14.9612</v>
      </c>
      <c r="N61" s="3">
        <v>14.9612</v>
      </c>
      <c r="O61" s="3">
        <v>14.9612</v>
      </c>
      <c r="P61" s="3">
        <v>14.9612</v>
      </c>
      <c r="Q61" s="3">
        <v>14.9612</v>
      </c>
      <c r="R61" s="3">
        <v>14.9612</v>
      </c>
      <c r="S61" s="3">
        <v>14.9612</v>
      </c>
      <c r="T61" s="3">
        <v>14.9612</v>
      </c>
      <c r="U61" s="3">
        <v>14.9612</v>
      </c>
      <c r="V61" s="3">
        <v>14.9612</v>
      </c>
      <c r="W61" s="3">
        <v>14.9612</v>
      </c>
      <c r="X61" s="3">
        <v>14.9612</v>
      </c>
      <c r="Y61" s="3">
        <v>14.9612</v>
      </c>
      <c r="Z61" s="3">
        <v>14.9612</v>
      </c>
      <c r="AA61" s="3">
        <v>14.9612</v>
      </c>
      <c r="AB61" s="3">
        <v>14.9612</v>
      </c>
      <c r="AC61" s="3">
        <v>14.9612</v>
      </c>
      <c r="AD61" s="3">
        <v>14.9612</v>
      </c>
      <c r="AE61" s="3">
        <v>14.9612</v>
      </c>
      <c r="AF61" s="3">
        <v>14.9612</v>
      </c>
      <c r="AG61" s="3">
        <v>14.9612</v>
      </c>
      <c r="AH61" s="3">
        <v>14.9612</v>
      </c>
      <c r="AI61" s="3">
        <v>14.9612</v>
      </c>
      <c r="AJ61" s="3">
        <v>14.9612</v>
      </c>
      <c r="AK61" s="3">
        <v>14.9612</v>
      </c>
      <c r="AL61" s="3">
        <v>14.9612</v>
      </c>
      <c r="AM61" s="3">
        <v>14.9612</v>
      </c>
      <c r="AN61" s="3">
        <v>14.9612</v>
      </c>
      <c r="AO61" s="3">
        <v>14.9612</v>
      </c>
      <c r="AP61" s="3">
        <v>14.9612</v>
      </c>
      <c r="AT61" s="4">
        <v>70</v>
      </c>
    </row>
    <row r="62" spans="1:46" ht="11.25">
      <c r="A62" s="4">
        <v>71</v>
      </c>
      <c r="B62" s="3">
        <v>14.3245</v>
      </c>
      <c r="C62" s="3">
        <v>14.3245</v>
      </c>
      <c r="D62" s="3">
        <v>14.3245</v>
      </c>
      <c r="E62" s="3">
        <v>14.3245</v>
      </c>
      <c r="F62" s="3">
        <v>14.3245</v>
      </c>
      <c r="G62" s="3">
        <v>14.3245</v>
      </c>
      <c r="H62" s="3">
        <v>14.3245</v>
      </c>
      <c r="I62" s="3">
        <v>14.3245</v>
      </c>
      <c r="J62" s="3">
        <v>14.3245</v>
      </c>
      <c r="K62" s="3">
        <v>14.3245</v>
      </c>
      <c r="L62" s="3">
        <v>14.3245</v>
      </c>
      <c r="M62" s="3">
        <v>14.3245</v>
      </c>
      <c r="N62" s="3">
        <v>14.3245</v>
      </c>
      <c r="O62" s="3">
        <v>14.3245</v>
      </c>
      <c r="P62" s="3">
        <v>14.3245</v>
      </c>
      <c r="Q62" s="3">
        <v>14.3245</v>
      </c>
      <c r="R62" s="3">
        <v>14.3245</v>
      </c>
      <c r="S62" s="3">
        <v>14.3245</v>
      </c>
      <c r="T62" s="3">
        <v>14.3245</v>
      </c>
      <c r="U62" s="3">
        <v>14.3245</v>
      </c>
      <c r="V62" s="3">
        <v>14.3245</v>
      </c>
      <c r="W62" s="3">
        <v>14.3245</v>
      </c>
      <c r="X62" s="3">
        <v>14.3245</v>
      </c>
      <c r="Y62" s="3">
        <v>14.3245</v>
      </c>
      <c r="Z62" s="3">
        <v>14.3245</v>
      </c>
      <c r="AA62" s="3">
        <v>14.3245</v>
      </c>
      <c r="AB62" s="3">
        <v>14.3245</v>
      </c>
      <c r="AC62" s="3">
        <v>14.3245</v>
      </c>
      <c r="AD62" s="3">
        <v>14.3245</v>
      </c>
      <c r="AE62" s="3">
        <v>14.3245</v>
      </c>
      <c r="AF62" s="3">
        <v>14.3245</v>
      </c>
      <c r="AG62" s="3">
        <v>14.3245</v>
      </c>
      <c r="AH62" s="3">
        <v>14.3245</v>
      </c>
      <c r="AI62" s="3">
        <v>14.3245</v>
      </c>
      <c r="AJ62" s="3">
        <v>14.3245</v>
      </c>
      <c r="AK62" s="3">
        <v>14.3245</v>
      </c>
      <c r="AL62" s="3">
        <v>14.3245</v>
      </c>
      <c r="AM62" s="3">
        <v>14.3245</v>
      </c>
      <c r="AN62" s="3">
        <v>14.3245</v>
      </c>
      <c r="AO62" s="3">
        <v>14.3245</v>
      </c>
      <c r="AP62" s="3">
        <v>14.3245</v>
      </c>
      <c r="AT62" s="4">
        <v>71</v>
      </c>
    </row>
    <row r="63" spans="1:46" ht="11.25">
      <c r="A63" s="4">
        <v>72</v>
      </c>
      <c r="B63" s="3">
        <v>13.686</v>
      </c>
      <c r="C63" s="3">
        <v>13.686</v>
      </c>
      <c r="D63" s="3">
        <v>13.686</v>
      </c>
      <c r="E63" s="3">
        <v>13.686</v>
      </c>
      <c r="F63" s="3">
        <v>13.686</v>
      </c>
      <c r="G63" s="3">
        <v>13.686</v>
      </c>
      <c r="H63" s="3">
        <v>13.686</v>
      </c>
      <c r="I63" s="3">
        <v>13.686</v>
      </c>
      <c r="J63" s="3">
        <v>13.686</v>
      </c>
      <c r="K63" s="3">
        <v>13.686</v>
      </c>
      <c r="L63" s="3">
        <v>13.686</v>
      </c>
      <c r="M63" s="3">
        <v>13.686</v>
      </c>
      <c r="N63" s="3">
        <v>13.686</v>
      </c>
      <c r="O63" s="3">
        <v>13.686</v>
      </c>
      <c r="P63" s="3">
        <v>13.686</v>
      </c>
      <c r="Q63" s="3">
        <v>13.686</v>
      </c>
      <c r="R63" s="3">
        <v>13.686</v>
      </c>
      <c r="S63" s="3">
        <v>13.686</v>
      </c>
      <c r="T63" s="3">
        <v>13.686</v>
      </c>
      <c r="U63" s="3">
        <v>13.686</v>
      </c>
      <c r="V63" s="3">
        <v>13.686</v>
      </c>
      <c r="W63" s="3">
        <v>13.686</v>
      </c>
      <c r="X63" s="3">
        <v>13.686</v>
      </c>
      <c r="Y63" s="3">
        <v>13.686</v>
      </c>
      <c r="Z63" s="3">
        <v>13.686</v>
      </c>
      <c r="AA63" s="3">
        <v>13.686</v>
      </c>
      <c r="AB63" s="3">
        <v>13.686</v>
      </c>
      <c r="AC63" s="3">
        <v>13.686</v>
      </c>
      <c r="AD63" s="3">
        <v>13.686</v>
      </c>
      <c r="AE63" s="3">
        <v>13.686</v>
      </c>
      <c r="AF63" s="3">
        <v>13.686</v>
      </c>
      <c r="AG63" s="3">
        <v>13.686</v>
      </c>
      <c r="AH63" s="3">
        <v>13.686</v>
      </c>
      <c r="AI63" s="3">
        <v>13.686</v>
      </c>
      <c r="AJ63" s="3">
        <v>13.686</v>
      </c>
      <c r="AK63" s="3">
        <v>13.686</v>
      </c>
      <c r="AL63" s="3">
        <v>13.686</v>
      </c>
      <c r="AM63" s="3">
        <v>13.686</v>
      </c>
      <c r="AN63" s="3">
        <v>13.686</v>
      </c>
      <c r="AO63" s="3">
        <v>13.686</v>
      </c>
      <c r="AP63" s="3">
        <v>13.686</v>
      </c>
      <c r="AT63" s="4">
        <v>72</v>
      </c>
    </row>
    <row r="64" spans="1:46" ht="11.25">
      <c r="A64" s="4">
        <v>73</v>
      </c>
      <c r="B64" s="3">
        <v>13.048</v>
      </c>
      <c r="C64" s="3">
        <v>13.048</v>
      </c>
      <c r="D64" s="3">
        <v>13.048</v>
      </c>
      <c r="E64" s="3">
        <v>13.048</v>
      </c>
      <c r="F64" s="3">
        <v>13.048</v>
      </c>
      <c r="G64" s="3">
        <v>13.048</v>
      </c>
      <c r="H64" s="3">
        <v>13.048</v>
      </c>
      <c r="I64" s="3">
        <v>13.048</v>
      </c>
      <c r="J64" s="3">
        <v>13.048</v>
      </c>
      <c r="K64" s="3">
        <v>13.048</v>
      </c>
      <c r="L64" s="3">
        <v>13.048</v>
      </c>
      <c r="M64" s="3">
        <v>13.048</v>
      </c>
      <c r="N64" s="3">
        <v>13.048</v>
      </c>
      <c r="O64" s="3">
        <v>13.048</v>
      </c>
      <c r="P64" s="3">
        <v>13.048</v>
      </c>
      <c r="Q64" s="3">
        <v>13.048</v>
      </c>
      <c r="R64" s="3">
        <v>13.048</v>
      </c>
      <c r="S64" s="3">
        <v>13.048</v>
      </c>
      <c r="T64" s="3">
        <v>13.048</v>
      </c>
      <c r="U64" s="3">
        <v>13.048</v>
      </c>
      <c r="V64" s="3">
        <v>13.048</v>
      </c>
      <c r="W64" s="3">
        <v>13.048</v>
      </c>
      <c r="X64" s="3">
        <v>13.048</v>
      </c>
      <c r="Y64" s="3">
        <v>13.048</v>
      </c>
      <c r="Z64" s="3">
        <v>13.048</v>
      </c>
      <c r="AA64" s="3">
        <v>13.048</v>
      </c>
      <c r="AB64" s="3">
        <v>13.048</v>
      </c>
      <c r="AC64" s="3">
        <v>13.048</v>
      </c>
      <c r="AD64" s="3">
        <v>13.048</v>
      </c>
      <c r="AE64" s="3">
        <v>13.048</v>
      </c>
      <c r="AF64" s="3">
        <v>13.048</v>
      </c>
      <c r="AG64" s="3">
        <v>13.048</v>
      </c>
      <c r="AH64" s="3">
        <v>13.048</v>
      </c>
      <c r="AI64" s="3">
        <v>13.048</v>
      </c>
      <c r="AJ64" s="3">
        <v>13.048</v>
      </c>
      <c r="AK64" s="3">
        <v>13.048</v>
      </c>
      <c r="AL64" s="3">
        <v>13.048</v>
      </c>
      <c r="AM64" s="3">
        <v>13.048</v>
      </c>
      <c r="AN64" s="3">
        <v>13.048</v>
      </c>
      <c r="AO64" s="3">
        <v>13.048</v>
      </c>
      <c r="AP64" s="3">
        <v>13.048</v>
      </c>
      <c r="AT64" s="4">
        <v>73</v>
      </c>
    </row>
    <row r="65" spans="1:46" ht="11.25">
      <c r="A65" s="4">
        <v>74</v>
      </c>
      <c r="B65" s="3">
        <v>12.4162</v>
      </c>
      <c r="C65" s="3">
        <v>12.4162</v>
      </c>
      <c r="D65" s="3">
        <v>12.4162</v>
      </c>
      <c r="E65" s="3">
        <v>12.4162</v>
      </c>
      <c r="F65" s="3">
        <v>12.4162</v>
      </c>
      <c r="G65" s="3">
        <v>12.4162</v>
      </c>
      <c r="H65" s="3">
        <v>12.4162</v>
      </c>
      <c r="I65" s="3">
        <v>12.4162</v>
      </c>
      <c r="J65" s="3">
        <v>12.4162</v>
      </c>
      <c r="K65" s="3">
        <v>12.4162</v>
      </c>
      <c r="L65" s="3">
        <v>12.4162</v>
      </c>
      <c r="M65" s="3">
        <v>12.4162</v>
      </c>
      <c r="N65" s="3">
        <v>12.4162</v>
      </c>
      <c r="O65" s="3">
        <v>12.4162</v>
      </c>
      <c r="P65" s="3">
        <v>12.4162</v>
      </c>
      <c r="Q65" s="3">
        <v>12.4162</v>
      </c>
      <c r="R65" s="3">
        <v>12.4162</v>
      </c>
      <c r="S65" s="3">
        <v>12.4162</v>
      </c>
      <c r="T65" s="3">
        <v>12.4162</v>
      </c>
      <c r="U65" s="3">
        <v>12.4162</v>
      </c>
      <c r="V65" s="3">
        <v>12.4162</v>
      </c>
      <c r="W65" s="3">
        <v>12.4162</v>
      </c>
      <c r="X65" s="3">
        <v>12.4162</v>
      </c>
      <c r="Y65" s="3">
        <v>12.4162</v>
      </c>
      <c r="Z65" s="3">
        <v>12.4162</v>
      </c>
      <c r="AA65" s="3">
        <v>12.4162</v>
      </c>
      <c r="AB65" s="3">
        <v>12.4162</v>
      </c>
      <c r="AC65" s="3">
        <v>12.4162</v>
      </c>
      <c r="AD65" s="3">
        <v>12.4162</v>
      </c>
      <c r="AE65" s="3">
        <v>12.4162</v>
      </c>
      <c r="AF65" s="3">
        <v>12.4162</v>
      </c>
      <c r="AG65" s="3">
        <v>12.4162</v>
      </c>
      <c r="AH65" s="3">
        <v>12.4162</v>
      </c>
      <c r="AI65" s="3">
        <v>12.4162</v>
      </c>
      <c r="AJ65" s="3">
        <v>12.4162</v>
      </c>
      <c r="AK65" s="3">
        <v>12.4162</v>
      </c>
      <c r="AL65" s="3">
        <v>12.4162</v>
      </c>
      <c r="AM65" s="3">
        <v>12.4162</v>
      </c>
      <c r="AN65" s="3">
        <v>12.4162</v>
      </c>
      <c r="AO65" s="3">
        <v>12.4162</v>
      </c>
      <c r="AP65" s="3">
        <v>12.4162</v>
      </c>
      <c r="AT65" s="4">
        <v>74</v>
      </c>
    </row>
    <row r="66" spans="1:46" ht="11.25">
      <c r="A66" s="4">
        <v>75</v>
      </c>
      <c r="B66" s="3">
        <v>11.7918</v>
      </c>
      <c r="C66" s="3">
        <v>11.7918</v>
      </c>
      <c r="D66" s="3">
        <v>11.7918</v>
      </c>
      <c r="E66" s="3">
        <v>11.7918</v>
      </c>
      <c r="F66" s="3">
        <v>11.7918</v>
      </c>
      <c r="G66" s="3">
        <v>11.7918</v>
      </c>
      <c r="H66" s="3">
        <v>11.7918</v>
      </c>
      <c r="I66" s="3">
        <v>11.7918</v>
      </c>
      <c r="J66" s="3">
        <v>11.7918</v>
      </c>
      <c r="K66" s="3">
        <v>11.7918</v>
      </c>
      <c r="L66" s="3">
        <v>11.7918</v>
      </c>
      <c r="M66" s="3">
        <v>11.7918</v>
      </c>
      <c r="N66" s="3">
        <v>11.7918</v>
      </c>
      <c r="O66" s="3">
        <v>11.7918</v>
      </c>
      <c r="P66" s="3">
        <v>11.7918</v>
      </c>
      <c r="Q66" s="3">
        <v>11.7918</v>
      </c>
      <c r="R66" s="3">
        <v>11.7918</v>
      </c>
      <c r="S66" s="3">
        <v>11.7918</v>
      </c>
      <c r="T66" s="3">
        <v>11.7918</v>
      </c>
      <c r="U66" s="3">
        <v>11.7918</v>
      </c>
      <c r="V66" s="3">
        <v>11.7918</v>
      </c>
      <c r="W66" s="3">
        <v>11.7918</v>
      </c>
      <c r="X66" s="3">
        <v>11.7918</v>
      </c>
      <c r="Y66" s="3">
        <v>11.7918</v>
      </c>
      <c r="Z66" s="3">
        <v>11.7918</v>
      </c>
      <c r="AA66" s="3">
        <v>11.7918</v>
      </c>
      <c r="AB66" s="3">
        <v>11.7918</v>
      </c>
      <c r="AC66" s="3">
        <v>11.7918</v>
      </c>
      <c r="AD66" s="3">
        <v>11.7918</v>
      </c>
      <c r="AE66" s="3">
        <v>11.7918</v>
      </c>
      <c r="AF66" s="3">
        <v>11.7918</v>
      </c>
      <c r="AG66" s="3">
        <v>11.7918</v>
      </c>
      <c r="AH66" s="3">
        <v>11.7918</v>
      </c>
      <c r="AI66" s="3">
        <v>11.7918</v>
      </c>
      <c r="AJ66" s="3">
        <v>11.7918</v>
      </c>
      <c r="AK66" s="3">
        <v>11.7918</v>
      </c>
      <c r="AL66" s="3">
        <v>11.7918</v>
      </c>
      <c r="AM66" s="3">
        <v>11.7918</v>
      </c>
      <c r="AN66" s="3">
        <v>11.7918</v>
      </c>
      <c r="AO66" s="3">
        <v>11.7918</v>
      </c>
      <c r="AP66" s="3">
        <v>11.7918</v>
      </c>
      <c r="AT66" s="4">
        <v>75</v>
      </c>
    </row>
    <row r="68" ht="11.25">
      <c r="A68" s="13" t="s">
        <v>4</v>
      </c>
    </row>
    <row r="69" ht="11.25">
      <c r="A69" s="13" t="s">
        <v>5</v>
      </c>
    </row>
  </sheetData>
  <sheetProtection/>
  <printOptions/>
  <pageMargins left="0.65" right="0.1968503937007874" top="0.23" bottom="0" header="0.17" footer="0.19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5"/>
  <dimension ref="A1:CH60"/>
  <sheetViews>
    <sheetView zoomScalePageLayoutView="0" workbookViewId="0" topLeftCell="A1">
      <selection activeCell="K1" sqref="K1:M1"/>
    </sheetView>
  </sheetViews>
  <sheetFormatPr defaultColWidth="9.140625" defaultRowHeight="12.75"/>
  <cols>
    <col min="1" max="1" width="2.00390625" style="0" customWidth="1"/>
    <col min="2" max="2" width="5.8515625" style="0" customWidth="1"/>
    <col min="44" max="44" width="4.28125" style="0" customWidth="1"/>
    <col min="45" max="45" width="5.140625" style="0" customWidth="1"/>
  </cols>
  <sheetData>
    <row r="1" spans="1:86" ht="18">
      <c r="A1" s="95"/>
      <c r="B1" s="96" t="s">
        <v>67</v>
      </c>
      <c r="C1" s="97"/>
      <c r="D1" s="97"/>
      <c r="E1" s="97"/>
      <c r="F1" s="97"/>
      <c r="G1" s="97"/>
      <c r="H1" s="119"/>
      <c r="I1" s="119"/>
      <c r="J1" s="119"/>
      <c r="K1" s="120">
        <f>Calcolo97!M9</f>
        <v>35</v>
      </c>
      <c r="L1" s="120">
        <f>Calcolo97!M22</f>
        <v>10</v>
      </c>
      <c r="M1" s="120">
        <f>L1+2</f>
        <v>12</v>
      </c>
      <c r="N1" s="97"/>
      <c r="O1" s="121" t="s">
        <v>75</v>
      </c>
      <c r="P1" s="121">
        <f>VLOOKUP(K1,AS6:CH60,M1)</f>
        <v>10.1931</v>
      </c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8"/>
      <c r="AS1" s="99" t="s">
        <v>68</v>
      </c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</row>
    <row r="2" spans="1:86" ht="14.25" customHeight="1">
      <c r="A2" s="100"/>
      <c r="B2" s="101" t="s">
        <v>69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21" t="s">
        <v>76</v>
      </c>
      <c r="P2" s="121">
        <f>VLOOKUP(K1,B6:AQ60,M1)</f>
        <v>12.9422</v>
      </c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8"/>
      <c r="AS2" s="102" t="s">
        <v>70</v>
      </c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</row>
    <row r="3" spans="1:86" ht="12.75">
      <c r="A3" s="103"/>
      <c r="B3" s="101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8"/>
      <c r="AS3" s="102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</row>
    <row r="4" spans="1:86" ht="12.75">
      <c r="A4" s="103"/>
      <c r="B4" s="104" t="s">
        <v>2</v>
      </c>
      <c r="C4" s="105" t="s">
        <v>71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8"/>
      <c r="AS4" s="106" t="s">
        <v>2</v>
      </c>
      <c r="AT4" s="107" t="s">
        <v>71</v>
      </c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</row>
    <row r="5" spans="1:86" ht="12.75">
      <c r="A5" s="103"/>
      <c r="B5" s="108"/>
      <c r="C5" s="109" t="s">
        <v>72</v>
      </c>
      <c r="D5" s="110">
        <v>1</v>
      </c>
      <c r="E5" s="110">
        <v>2</v>
      </c>
      <c r="F5" s="110">
        <v>3</v>
      </c>
      <c r="G5" s="110">
        <v>4</v>
      </c>
      <c r="H5" s="110">
        <v>5</v>
      </c>
      <c r="I5" s="110">
        <v>6</v>
      </c>
      <c r="J5" s="110">
        <v>7</v>
      </c>
      <c r="K5" s="110">
        <v>8</v>
      </c>
      <c r="L5" s="110">
        <v>9</v>
      </c>
      <c r="M5" s="110">
        <v>10</v>
      </c>
      <c r="N5" s="110">
        <v>11</v>
      </c>
      <c r="O5" s="110">
        <v>12</v>
      </c>
      <c r="P5" s="110">
        <v>13</v>
      </c>
      <c r="Q5" s="110">
        <v>14</v>
      </c>
      <c r="R5" s="110">
        <v>15</v>
      </c>
      <c r="S5" s="110">
        <v>16</v>
      </c>
      <c r="T5" s="110">
        <v>17</v>
      </c>
      <c r="U5" s="110">
        <v>18</v>
      </c>
      <c r="V5" s="110">
        <v>19</v>
      </c>
      <c r="W5" s="110">
        <v>20</v>
      </c>
      <c r="X5" s="110">
        <v>21</v>
      </c>
      <c r="Y5" s="110">
        <v>22</v>
      </c>
      <c r="Z5" s="110">
        <v>23</v>
      </c>
      <c r="AA5" s="110">
        <v>24</v>
      </c>
      <c r="AB5" s="110">
        <v>25</v>
      </c>
      <c r="AC5" s="110">
        <v>26</v>
      </c>
      <c r="AD5" s="110">
        <v>27</v>
      </c>
      <c r="AE5" s="110">
        <v>28</v>
      </c>
      <c r="AF5" s="110">
        <v>29</v>
      </c>
      <c r="AG5" s="110">
        <v>30</v>
      </c>
      <c r="AH5" s="110">
        <v>31</v>
      </c>
      <c r="AI5" s="110">
        <v>32</v>
      </c>
      <c r="AJ5" s="110">
        <v>33</v>
      </c>
      <c r="AK5" s="110">
        <v>34</v>
      </c>
      <c r="AL5" s="110">
        <v>35</v>
      </c>
      <c r="AM5" s="110">
        <v>36</v>
      </c>
      <c r="AN5" s="110">
        <v>37</v>
      </c>
      <c r="AO5" s="110">
        <v>38</v>
      </c>
      <c r="AP5" s="110">
        <v>39</v>
      </c>
      <c r="AQ5" s="110">
        <v>40</v>
      </c>
      <c r="AR5" s="98"/>
      <c r="AS5" s="111"/>
      <c r="AT5" s="112" t="s">
        <v>72</v>
      </c>
      <c r="AU5" s="113">
        <v>1</v>
      </c>
      <c r="AV5" s="113">
        <v>2</v>
      </c>
      <c r="AW5" s="113">
        <v>3</v>
      </c>
      <c r="AX5" s="113">
        <v>4</v>
      </c>
      <c r="AY5" s="113">
        <v>5</v>
      </c>
      <c r="AZ5" s="113">
        <v>6</v>
      </c>
      <c r="BA5" s="113">
        <v>7</v>
      </c>
      <c r="BB5" s="113">
        <v>8</v>
      </c>
      <c r="BC5" s="113">
        <v>9</v>
      </c>
      <c r="BD5" s="113">
        <v>10</v>
      </c>
      <c r="BE5" s="113">
        <v>11</v>
      </c>
      <c r="BF5" s="113">
        <v>12</v>
      </c>
      <c r="BG5" s="113">
        <v>13</v>
      </c>
      <c r="BH5" s="113">
        <v>14</v>
      </c>
      <c r="BI5" s="113">
        <v>15</v>
      </c>
      <c r="BJ5" s="113">
        <v>16</v>
      </c>
      <c r="BK5" s="113">
        <v>17</v>
      </c>
      <c r="BL5" s="113">
        <v>18</v>
      </c>
      <c r="BM5" s="113">
        <v>19</v>
      </c>
      <c r="BN5" s="113">
        <v>20</v>
      </c>
      <c r="BO5" s="113">
        <v>21</v>
      </c>
      <c r="BP5" s="113">
        <v>22</v>
      </c>
      <c r="BQ5" s="113">
        <v>23</v>
      </c>
      <c r="BR5" s="113">
        <v>24</v>
      </c>
      <c r="BS5" s="113">
        <v>25</v>
      </c>
      <c r="BT5" s="113">
        <v>26</v>
      </c>
      <c r="BU5" s="113">
        <v>27</v>
      </c>
      <c r="BV5" s="113">
        <v>28</v>
      </c>
      <c r="BW5" s="113">
        <v>29</v>
      </c>
      <c r="BX5" s="113">
        <v>30</v>
      </c>
      <c r="BY5" s="113">
        <v>31</v>
      </c>
      <c r="BZ5" s="113">
        <v>32</v>
      </c>
      <c r="CA5" s="113">
        <v>33</v>
      </c>
      <c r="CB5" s="113">
        <v>34</v>
      </c>
      <c r="CC5" s="113">
        <v>35</v>
      </c>
      <c r="CD5" s="113">
        <v>36</v>
      </c>
      <c r="CE5" s="113">
        <v>37</v>
      </c>
      <c r="CF5" s="113">
        <v>38</v>
      </c>
      <c r="CG5" s="113">
        <v>39</v>
      </c>
      <c r="CH5" s="113">
        <v>40</v>
      </c>
    </row>
    <row r="6" spans="1:86" ht="12.75">
      <c r="A6" s="103"/>
      <c r="B6" s="104">
        <v>20</v>
      </c>
      <c r="C6" s="114">
        <v>8.8598</v>
      </c>
      <c r="D6" s="115">
        <v>8.8832</v>
      </c>
      <c r="E6" s="115">
        <v>8.9032</v>
      </c>
      <c r="F6" s="115">
        <v>8.9197</v>
      </c>
      <c r="G6" s="115">
        <v>8.933</v>
      </c>
      <c r="H6" s="115">
        <v>8.9436</v>
      </c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98"/>
      <c r="AS6" s="106">
        <v>20</v>
      </c>
      <c r="AT6" s="114">
        <v>7.0428</v>
      </c>
      <c r="AU6" s="115">
        <v>7.0555</v>
      </c>
      <c r="AV6" s="115">
        <v>7.0658</v>
      </c>
      <c r="AW6" s="115">
        <v>7.0742</v>
      </c>
      <c r="AX6" s="115">
        <v>7.0805</v>
      </c>
      <c r="AY6" s="115">
        <v>7.0846</v>
      </c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</row>
    <row r="7" spans="1:86" ht="12.75">
      <c r="A7" s="103"/>
      <c r="B7" s="104">
        <v>21</v>
      </c>
      <c r="C7" s="114">
        <v>9.0836</v>
      </c>
      <c r="D7" s="115">
        <v>9.1113</v>
      </c>
      <c r="E7" s="115">
        <v>9.1354</v>
      </c>
      <c r="F7" s="115">
        <v>9.156</v>
      </c>
      <c r="G7" s="115">
        <v>9.1829</v>
      </c>
      <c r="H7" s="115">
        <v>9.1866</v>
      </c>
      <c r="I7" s="115">
        <v>9.1866</v>
      </c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98"/>
      <c r="AS7" s="106">
        <v>21</v>
      </c>
      <c r="AT7" s="114">
        <v>7.2339</v>
      </c>
      <c r="AU7" s="115">
        <v>7.2493</v>
      </c>
      <c r="AV7" s="115">
        <v>7.2624</v>
      </c>
      <c r="AW7" s="115">
        <v>7.273</v>
      </c>
      <c r="AX7" s="115">
        <v>7.2816</v>
      </c>
      <c r="AY7" s="115">
        <v>7.2881</v>
      </c>
      <c r="AZ7" s="115">
        <v>7.2881</v>
      </c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</row>
    <row r="8" spans="1:86" ht="12.75">
      <c r="A8" s="103"/>
      <c r="B8" s="104">
        <v>22</v>
      </c>
      <c r="C8" s="114">
        <v>9.3121</v>
      </c>
      <c r="D8" s="115">
        <v>9.3444</v>
      </c>
      <c r="E8" s="115">
        <v>9.3729</v>
      </c>
      <c r="F8" s="115">
        <v>9.3977</v>
      </c>
      <c r="G8" s="115">
        <v>9.4188</v>
      </c>
      <c r="H8" s="115">
        <v>9.4362</v>
      </c>
      <c r="I8" s="115">
        <v>9.4362</v>
      </c>
      <c r="J8" s="115">
        <v>9.4362</v>
      </c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98"/>
      <c r="AS8" s="106">
        <v>22</v>
      </c>
      <c r="AT8" s="114">
        <v>7.4197</v>
      </c>
      <c r="AU8" s="115">
        <v>7.4383</v>
      </c>
      <c r="AV8" s="115">
        <v>7.4541</v>
      </c>
      <c r="AW8" s="115">
        <v>7.4675</v>
      </c>
      <c r="AX8" s="115">
        <v>7.4784</v>
      </c>
      <c r="AY8" s="115">
        <v>7.4873</v>
      </c>
      <c r="AZ8" s="115">
        <v>7.4873</v>
      </c>
      <c r="BA8" s="115">
        <v>7.4873</v>
      </c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</row>
    <row r="9" spans="1:86" ht="12.75">
      <c r="A9" s="103"/>
      <c r="B9" s="104">
        <v>23</v>
      </c>
      <c r="C9" s="114">
        <v>9.5444</v>
      </c>
      <c r="D9" s="115">
        <v>9.581</v>
      </c>
      <c r="E9" s="115">
        <v>9.6141</v>
      </c>
      <c r="F9" s="115">
        <v>9.6435</v>
      </c>
      <c r="G9" s="115">
        <v>9.669</v>
      </c>
      <c r="H9" s="115">
        <v>9.6907</v>
      </c>
      <c r="I9" s="115">
        <v>9.6907</v>
      </c>
      <c r="J9" s="115">
        <v>9.6907</v>
      </c>
      <c r="K9" s="115">
        <v>9.6907</v>
      </c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98"/>
      <c r="AS9" s="106">
        <v>23</v>
      </c>
      <c r="AT9" s="114">
        <v>7.6068</v>
      </c>
      <c r="AU9" s="115">
        <v>7.6287</v>
      </c>
      <c r="AV9" s="115">
        <v>7.6478</v>
      </c>
      <c r="AW9" s="115">
        <v>7.664</v>
      </c>
      <c r="AX9" s="115">
        <v>7.6779</v>
      </c>
      <c r="AY9" s="115">
        <v>7.6891</v>
      </c>
      <c r="AZ9" s="115">
        <v>7.6891</v>
      </c>
      <c r="BA9" s="115">
        <v>7.6891</v>
      </c>
      <c r="BB9" s="115">
        <v>7.6891</v>
      </c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</row>
    <row r="10" spans="1:86" ht="12.75">
      <c r="A10" s="103"/>
      <c r="B10" s="104">
        <v>24</v>
      </c>
      <c r="C10" s="114">
        <v>9.7795</v>
      </c>
      <c r="D10" s="115">
        <v>9.8209</v>
      </c>
      <c r="E10" s="115">
        <v>9.8586</v>
      </c>
      <c r="F10" s="115">
        <v>9.8927</v>
      </c>
      <c r="G10" s="115">
        <v>9.9229</v>
      </c>
      <c r="H10" s="115">
        <v>9.9491</v>
      </c>
      <c r="I10" s="115">
        <v>9.9491</v>
      </c>
      <c r="J10" s="115">
        <v>9.9491</v>
      </c>
      <c r="K10" s="115">
        <v>9.9491</v>
      </c>
      <c r="L10" s="115">
        <v>9.9491</v>
      </c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98"/>
      <c r="AS10" s="106">
        <v>24</v>
      </c>
      <c r="AT10" s="114">
        <v>7.7946</v>
      </c>
      <c r="AU10" s="115">
        <v>7.8207</v>
      </c>
      <c r="AV10" s="115">
        <v>7.8433</v>
      </c>
      <c r="AW10" s="115">
        <v>7.8629</v>
      </c>
      <c r="AX10" s="115">
        <v>7.8796</v>
      </c>
      <c r="AY10" s="115">
        <v>7.8939</v>
      </c>
      <c r="AZ10" s="115">
        <v>7.8939</v>
      </c>
      <c r="BA10" s="115">
        <v>7.8939</v>
      </c>
      <c r="BB10" s="115">
        <v>7.8939</v>
      </c>
      <c r="BC10" s="115">
        <v>7.8939</v>
      </c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</row>
    <row r="11" spans="1:86" ht="12.75">
      <c r="A11" s="103"/>
      <c r="B11" s="104">
        <v>25</v>
      </c>
      <c r="C11" s="114">
        <v>10.0173</v>
      </c>
      <c r="D11" s="115">
        <v>10.0635</v>
      </c>
      <c r="E11" s="115">
        <v>10.1062</v>
      </c>
      <c r="F11" s="115">
        <v>10.1449</v>
      </c>
      <c r="G11" s="115">
        <v>10.18</v>
      </c>
      <c r="H11" s="115">
        <v>10.2111</v>
      </c>
      <c r="I11" s="115">
        <v>10.2111</v>
      </c>
      <c r="J11" s="115">
        <v>10.2111</v>
      </c>
      <c r="K11" s="115">
        <v>10.2111</v>
      </c>
      <c r="L11" s="115">
        <v>10.2111</v>
      </c>
      <c r="M11" s="115">
        <v>10.2111</v>
      </c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98"/>
      <c r="AS11" s="106">
        <v>25</v>
      </c>
      <c r="AT11" s="114">
        <v>7.9822</v>
      </c>
      <c r="AU11" s="115">
        <v>8.0132</v>
      </c>
      <c r="AV11" s="115">
        <v>8.0401</v>
      </c>
      <c r="AW11" s="115">
        <v>8.0633</v>
      </c>
      <c r="AX11" s="115">
        <v>8.0834</v>
      </c>
      <c r="AY11" s="115">
        <v>8.1006</v>
      </c>
      <c r="AZ11" s="115">
        <v>8.1006</v>
      </c>
      <c r="BA11" s="115">
        <v>8.1006</v>
      </c>
      <c r="BB11" s="115">
        <v>8.1006</v>
      </c>
      <c r="BC11" s="115">
        <v>8.1006</v>
      </c>
      <c r="BD11" s="115">
        <v>8.1006</v>
      </c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</row>
    <row r="12" spans="1:86" ht="12.75">
      <c r="A12" s="103"/>
      <c r="B12" s="104">
        <v>26</v>
      </c>
      <c r="C12" s="114">
        <v>10.256</v>
      </c>
      <c r="D12" s="115">
        <v>10.3073</v>
      </c>
      <c r="E12" s="115">
        <v>10.3549</v>
      </c>
      <c r="F12" s="115">
        <v>10.3988</v>
      </c>
      <c r="G12" s="115">
        <v>10.4287</v>
      </c>
      <c r="H12" s="115">
        <v>10.4748</v>
      </c>
      <c r="I12" s="115">
        <v>10.4748</v>
      </c>
      <c r="J12" s="115">
        <v>10.4748</v>
      </c>
      <c r="K12" s="115">
        <v>10.4748</v>
      </c>
      <c r="L12" s="115">
        <v>10.4748</v>
      </c>
      <c r="M12" s="115">
        <v>10.4748</v>
      </c>
      <c r="N12" s="115">
        <v>10.4748</v>
      </c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98"/>
      <c r="AS12" s="106">
        <v>26</v>
      </c>
      <c r="AT12" s="114">
        <v>8.1691</v>
      </c>
      <c r="AU12" s="115">
        <v>8.2049</v>
      </c>
      <c r="AV12" s="115">
        <v>8.2367</v>
      </c>
      <c r="AW12" s="115">
        <v>8.2644</v>
      </c>
      <c r="AX12" s="115">
        <v>8.2882</v>
      </c>
      <c r="AY12" s="115">
        <v>8.3089</v>
      </c>
      <c r="AZ12" s="115">
        <v>8.3089</v>
      </c>
      <c r="BA12" s="115">
        <v>8.3089</v>
      </c>
      <c r="BB12" s="115">
        <v>8.3089</v>
      </c>
      <c r="BC12" s="115">
        <v>8.3089</v>
      </c>
      <c r="BD12" s="115">
        <v>8.3089</v>
      </c>
      <c r="BE12" s="115">
        <v>8.3089</v>
      </c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</row>
    <row r="13" spans="1:86" ht="12.75">
      <c r="A13" s="103"/>
      <c r="B13" s="104">
        <v>27</v>
      </c>
      <c r="C13" s="114">
        <v>10.4948</v>
      </c>
      <c r="D13" s="115">
        <v>10.5516</v>
      </c>
      <c r="E13" s="115">
        <v>10.6044</v>
      </c>
      <c r="F13" s="115">
        <v>10.6534</v>
      </c>
      <c r="G13" s="115">
        <v>10.6985</v>
      </c>
      <c r="H13" s="115">
        <v>10.7396</v>
      </c>
      <c r="I13" s="115">
        <v>10.7396</v>
      </c>
      <c r="J13" s="115">
        <v>10.7396</v>
      </c>
      <c r="K13" s="115">
        <v>10.7396</v>
      </c>
      <c r="L13" s="115">
        <v>10.7396</v>
      </c>
      <c r="M13" s="115">
        <v>10.7396</v>
      </c>
      <c r="N13" s="115">
        <v>10.7396</v>
      </c>
      <c r="O13" s="115">
        <v>10.7396</v>
      </c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98"/>
      <c r="AS13" s="106">
        <v>27</v>
      </c>
      <c r="AT13" s="114">
        <v>8.3548</v>
      </c>
      <c r="AU13" s="115">
        <v>8.3955</v>
      </c>
      <c r="AV13" s="115">
        <v>8.4323</v>
      </c>
      <c r="AW13" s="115">
        <v>8.465</v>
      </c>
      <c r="AX13" s="115">
        <v>8.4934</v>
      </c>
      <c r="AY13" s="115">
        <v>8.5179</v>
      </c>
      <c r="AZ13" s="115">
        <v>8.5179</v>
      </c>
      <c r="BA13" s="115">
        <v>8.5179</v>
      </c>
      <c r="BB13" s="115">
        <v>8.5179</v>
      </c>
      <c r="BC13" s="115">
        <v>8.5179</v>
      </c>
      <c r="BD13" s="115">
        <v>8.5179</v>
      </c>
      <c r="BE13" s="115">
        <v>8.5179</v>
      </c>
      <c r="BF13" s="115">
        <v>8.5179</v>
      </c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</row>
    <row r="14" spans="1:86" ht="12.75">
      <c r="A14" s="103"/>
      <c r="B14" s="104">
        <v>28</v>
      </c>
      <c r="C14" s="114">
        <v>10.7342</v>
      </c>
      <c r="D14" s="115">
        <v>10.7965</v>
      </c>
      <c r="E14" s="115">
        <v>10.8549</v>
      </c>
      <c r="F14" s="115">
        <v>10.9092</v>
      </c>
      <c r="G14" s="115">
        <v>10.9595</v>
      </c>
      <c r="H14" s="115">
        <v>11.006</v>
      </c>
      <c r="I14" s="115">
        <v>11.006</v>
      </c>
      <c r="J14" s="115">
        <v>11.006</v>
      </c>
      <c r="K14" s="115">
        <v>11.006</v>
      </c>
      <c r="L14" s="115">
        <v>11.006</v>
      </c>
      <c r="M14" s="115">
        <v>11.006</v>
      </c>
      <c r="N14" s="115">
        <v>11.006</v>
      </c>
      <c r="O14" s="115">
        <v>11.006</v>
      </c>
      <c r="P14" s="115">
        <v>11.006</v>
      </c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98"/>
      <c r="AS14" s="106">
        <v>28</v>
      </c>
      <c r="AT14" s="114">
        <v>8.5392</v>
      </c>
      <c r="AU14" s="115">
        <v>8.5845</v>
      </c>
      <c r="AV14" s="115">
        <v>8.6263</v>
      </c>
      <c r="AW14" s="115">
        <v>8.6642</v>
      </c>
      <c r="AX14" s="115">
        <v>8.6977</v>
      </c>
      <c r="AY14" s="115">
        <v>8.7269</v>
      </c>
      <c r="AZ14" s="115">
        <v>8.7269</v>
      </c>
      <c r="BA14" s="115">
        <v>8.7269</v>
      </c>
      <c r="BB14" s="115">
        <v>8.7269</v>
      </c>
      <c r="BC14" s="115">
        <v>8.7269</v>
      </c>
      <c r="BD14" s="115">
        <v>8.7269</v>
      </c>
      <c r="BE14" s="115">
        <v>8.7269</v>
      </c>
      <c r="BF14" s="115">
        <v>8.7269</v>
      </c>
      <c r="BG14" s="115">
        <v>8.7269</v>
      </c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</row>
    <row r="15" spans="1:86" ht="12.75">
      <c r="A15" s="103"/>
      <c r="B15" s="104">
        <v>29</v>
      </c>
      <c r="C15" s="114">
        <v>10.9738</v>
      </c>
      <c r="D15" s="115">
        <v>11.0425</v>
      </c>
      <c r="E15" s="115">
        <v>11.1066</v>
      </c>
      <c r="F15" s="115">
        <v>11.1666</v>
      </c>
      <c r="G15" s="115">
        <v>11.2226</v>
      </c>
      <c r="H15" s="115">
        <v>11.2743</v>
      </c>
      <c r="I15" s="115">
        <v>11.2743</v>
      </c>
      <c r="J15" s="115">
        <v>11.2743</v>
      </c>
      <c r="K15" s="115">
        <v>11.2743</v>
      </c>
      <c r="L15" s="115">
        <v>11.2743</v>
      </c>
      <c r="M15" s="115">
        <v>11.2743</v>
      </c>
      <c r="N15" s="115">
        <v>11.2743</v>
      </c>
      <c r="O15" s="115">
        <v>11.2743</v>
      </c>
      <c r="P15" s="115">
        <v>12.2743</v>
      </c>
      <c r="Q15" s="115">
        <v>11.2743</v>
      </c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98"/>
      <c r="AS15" s="106">
        <v>29</v>
      </c>
      <c r="AT15" s="114">
        <v>8.7236</v>
      </c>
      <c r="AU15" s="115">
        <v>8.7733</v>
      </c>
      <c r="AV15" s="115">
        <v>8.8198</v>
      </c>
      <c r="AW15" s="115">
        <v>8.8627</v>
      </c>
      <c r="AX15" s="115">
        <v>8.9016</v>
      </c>
      <c r="AY15" s="115">
        <v>8.9361</v>
      </c>
      <c r="AZ15" s="115">
        <v>8.9361</v>
      </c>
      <c r="BA15" s="115">
        <v>8.9361</v>
      </c>
      <c r="BB15" s="115">
        <v>8.9361</v>
      </c>
      <c r="BC15" s="115">
        <v>8.9361</v>
      </c>
      <c r="BD15" s="115">
        <v>8.9361</v>
      </c>
      <c r="BE15" s="115">
        <v>8.9361</v>
      </c>
      <c r="BF15" s="115">
        <v>8.9361</v>
      </c>
      <c r="BG15" s="115">
        <v>8.9361</v>
      </c>
      <c r="BH15" s="115">
        <v>8.9361</v>
      </c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</row>
    <row r="16" spans="1:86" ht="12.75">
      <c r="A16" s="103"/>
      <c r="B16" s="104">
        <v>30</v>
      </c>
      <c r="C16" s="114">
        <v>11.2144</v>
      </c>
      <c r="D16" s="115">
        <v>11.2892</v>
      </c>
      <c r="E16" s="115">
        <v>11.3598</v>
      </c>
      <c r="F16" s="115">
        <v>11.4257</v>
      </c>
      <c r="G16" s="115">
        <v>11.4876</v>
      </c>
      <c r="H16" s="115">
        <v>11.5451</v>
      </c>
      <c r="I16" s="115">
        <v>11.5451</v>
      </c>
      <c r="J16" s="115">
        <v>11.5451</v>
      </c>
      <c r="K16" s="115">
        <v>11.5451</v>
      </c>
      <c r="L16" s="115">
        <v>11.5451</v>
      </c>
      <c r="M16" s="115">
        <v>11.5451</v>
      </c>
      <c r="N16" s="115">
        <v>11.5451</v>
      </c>
      <c r="O16" s="115">
        <v>11.5451</v>
      </c>
      <c r="P16" s="115">
        <v>11.5451</v>
      </c>
      <c r="Q16" s="115">
        <v>11.5451</v>
      </c>
      <c r="R16" s="115">
        <v>11.5451</v>
      </c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98"/>
      <c r="AS16" s="106">
        <v>30</v>
      </c>
      <c r="AT16" s="114">
        <v>8.9066</v>
      </c>
      <c r="AU16" s="115">
        <v>8.9611</v>
      </c>
      <c r="AV16" s="115">
        <v>9.0122</v>
      </c>
      <c r="AW16" s="115">
        <v>9.06</v>
      </c>
      <c r="AX16" s="115">
        <v>9.1041</v>
      </c>
      <c r="AY16" s="115">
        <v>9.144</v>
      </c>
      <c r="AZ16" s="115">
        <v>9.144</v>
      </c>
      <c r="BA16" s="115">
        <v>9.144</v>
      </c>
      <c r="BB16" s="115">
        <v>9.144</v>
      </c>
      <c r="BC16" s="115">
        <v>9.144</v>
      </c>
      <c r="BD16" s="115">
        <v>9.144</v>
      </c>
      <c r="BE16" s="115">
        <v>9.144</v>
      </c>
      <c r="BF16" s="115">
        <v>9.144</v>
      </c>
      <c r="BG16" s="115">
        <v>9.144</v>
      </c>
      <c r="BH16" s="115">
        <v>9.144</v>
      </c>
      <c r="BI16" s="115">
        <v>9.144</v>
      </c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</row>
    <row r="17" spans="1:86" ht="12.75">
      <c r="A17" s="103"/>
      <c r="B17" s="104">
        <v>31</v>
      </c>
      <c r="C17" s="114">
        <v>11.4562</v>
      </c>
      <c r="D17" s="115">
        <v>11.5373</v>
      </c>
      <c r="E17" s="115">
        <v>11.6142</v>
      </c>
      <c r="F17" s="115">
        <v>11.6869</v>
      </c>
      <c r="G17" s="115">
        <v>11.7547</v>
      </c>
      <c r="H17" s="115">
        <v>11.8133</v>
      </c>
      <c r="I17" s="115">
        <v>11.8183</v>
      </c>
      <c r="J17" s="115">
        <v>11.8183</v>
      </c>
      <c r="K17" s="115">
        <v>11.8183</v>
      </c>
      <c r="L17" s="115">
        <v>11.8183</v>
      </c>
      <c r="M17" s="115">
        <v>11.8183</v>
      </c>
      <c r="N17" s="115">
        <v>11.8183</v>
      </c>
      <c r="O17" s="115">
        <v>11.8183</v>
      </c>
      <c r="P17" s="115">
        <v>11.8183</v>
      </c>
      <c r="Q17" s="115">
        <v>11.8183</v>
      </c>
      <c r="R17" s="115">
        <v>11.8183</v>
      </c>
      <c r="S17" s="115">
        <v>11.9694</v>
      </c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98"/>
      <c r="AS17" s="106">
        <v>31</v>
      </c>
      <c r="AT17" s="114">
        <v>9.0895</v>
      </c>
      <c r="AU17" s="115">
        <v>9.149</v>
      </c>
      <c r="AV17" s="115">
        <v>9.205</v>
      </c>
      <c r="AW17" s="115">
        <v>9.2574</v>
      </c>
      <c r="AX17" s="115">
        <v>9.3065</v>
      </c>
      <c r="AY17" s="115">
        <v>9.3518</v>
      </c>
      <c r="AZ17" s="115">
        <v>9.3518</v>
      </c>
      <c r="BA17" s="115">
        <v>9.3518</v>
      </c>
      <c r="BB17" s="115">
        <v>9.3518</v>
      </c>
      <c r="BC17" s="115">
        <v>9.3518</v>
      </c>
      <c r="BD17" s="115">
        <v>9.3518</v>
      </c>
      <c r="BE17" s="115">
        <v>9.3518</v>
      </c>
      <c r="BF17" s="115">
        <v>9.3518</v>
      </c>
      <c r="BG17" s="115">
        <v>9.3518</v>
      </c>
      <c r="BH17" s="115">
        <v>9.3518</v>
      </c>
      <c r="BI17" s="115">
        <v>9.3518</v>
      </c>
      <c r="BJ17" s="115">
        <v>9.5199</v>
      </c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5"/>
      <c r="CE17" s="115"/>
      <c r="CF17" s="115"/>
      <c r="CG17" s="115"/>
      <c r="CH17" s="115"/>
    </row>
    <row r="18" spans="1:86" ht="12.75">
      <c r="A18" s="103"/>
      <c r="B18" s="104">
        <v>32</v>
      </c>
      <c r="C18" s="114">
        <v>11.6994</v>
      </c>
      <c r="D18" s="115">
        <v>11.787</v>
      </c>
      <c r="E18" s="115">
        <v>11.8704</v>
      </c>
      <c r="F18" s="115">
        <v>11.9496</v>
      </c>
      <c r="G18" s="115">
        <v>12.0244</v>
      </c>
      <c r="H18" s="115">
        <v>12.0941</v>
      </c>
      <c r="I18" s="115">
        <v>12.0941</v>
      </c>
      <c r="J18" s="115">
        <v>12.0941</v>
      </c>
      <c r="K18" s="115">
        <v>12.0941</v>
      </c>
      <c r="L18" s="115">
        <v>12.0941</v>
      </c>
      <c r="M18" s="115">
        <v>12.0941</v>
      </c>
      <c r="N18" s="115">
        <v>12.0941</v>
      </c>
      <c r="O18" s="115">
        <v>12.0941</v>
      </c>
      <c r="P18" s="115">
        <v>12.0941</v>
      </c>
      <c r="Q18" s="115">
        <v>12.0941</v>
      </c>
      <c r="R18" s="115">
        <v>12.0941</v>
      </c>
      <c r="S18" s="115">
        <v>12.1978</v>
      </c>
      <c r="T18" s="115">
        <v>12.3532</v>
      </c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98"/>
      <c r="AS18" s="106">
        <v>32</v>
      </c>
      <c r="AT18" s="114">
        <v>9.272</v>
      </c>
      <c r="AU18" s="115">
        <v>9.337</v>
      </c>
      <c r="AV18" s="115">
        <v>9.3981</v>
      </c>
      <c r="AW18" s="115">
        <v>9.4556</v>
      </c>
      <c r="AX18" s="115">
        <v>9.5095</v>
      </c>
      <c r="AY18" s="115">
        <v>9.5599</v>
      </c>
      <c r="AZ18" s="115">
        <v>9.5599</v>
      </c>
      <c r="BA18" s="115">
        <v>9.5599</v>
      </c>
      <c r="BB18" s="115">
        <v>9.5599</v>
      </c>
      <c r="BC18" s="115">
        <v>9.5599</v>
      </c>
      <c r="BD18" s="115">
        <v>9.5599</v>
      </c>
      <c r="BE18" s="115">
        <v>9.5599</v>
      </c>
      <c r="BF18" s="115">
        <v>9.5599</v>
      </c>
      <c r="BG18" s="115">
        <v>9.5599</v>
      </c>
      <c r="BH18" s="115">
        <v>9.5599</v>
      </c>
      <c r="BI18" s="115">
        <v>9.5599</v>
      </c>
      <c r="BJ18" s="115">
        <v>9.7326</v>
      </c>
      <c r="BK18" s="115">
        <v>9.9053</v>
      </c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5"/>
      <c r="CE18" s="115"/>
      <c r="CF18" s="115"/>
      <c r="CG18" s="115"/>
      <c r="CH18" s="115"/>
    </row>
    <row r="19" spans="1:86" ht="12.75">
      <c r="A19" s="103"/>
      <c r="B19" s="104">
        <v>33</v>
      </c>
      <c r="C19" s="114">
        <v>11.944</v>
      </c>
      <c r="D19" s="115">
        <v>12.0392</v>
      </c>
      <c r="E19" s="115">
        <v>12.1293</v>
      </c>
      <c r="F19" s="115">
        <v>12.2152</v>
      </c>
      <c r="G19" s="115">
        <v>12.2966</v>
      </c>
      <c r="H19" s="115">
        <v>12.3736</v>
      </c>
      <c r="I19" s="115">
        <v>12.3736</v>
      </c>
      <c r="J19" s="115">
        <v>12.3736</v>
      </c>
      <c r="K19" s="115">
        <v>12.3736</v>
      </c>
      <c r="L19" s="115">
        <v>12.3736</v>
      </c>
      <c r="M19" s="115">
        <v>12.3736</v>
      </c>
      <c r="N19" s="115">
        <v>12.3736</v>
      </c>
      <c r="O19" s="115">
        <v>12.3736</v>
      </c>
      <c r="P19" s="115">
        <v>12.3736</v>
      </c>
      <c r="Q19" s="115">
        <v>12.3736</v>
      </c>
      <c r="R19" s="115">
        <v>12.3736</v>
      </c>
      <c r="S19" s="115">
        <v>12.4269</v>
      </c>
      <c r="T19" s="115">
        <v>12.5869</v>
      </c>
      <c r="U19" s="115">
        <v>12.7469</v>
      </c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98"/>
      <c r="AS19" s="106">
        <v>33</v>
      </c>
      <c r="AT19" s="114">
        <v>9.454</v>
      </c>
      <c r="AU19" s="115">
        <v>9.5251</v>
      </c>
      <c r="AV19" s="115">
        <v>9.5919</v>
      </c>
      <c r="AW19" s="115">
        <v>9.6546</v>
      </c>
      <c r="AX19" s="115">
        <v>9.7137</v>
      </c>
      <c r="AY19" s="115">
        <v>9.769</v>
      </c>
      <c r="AZ19" s="115">
        <v>9.769</v>
      </c>
      <c r="BA19" s="115">
        <v>9.769</v>
      </c>
      <c r="BB19" s="115">
        <v>9.769</v>
      </c>
      <c r="BC19" s="115">
        <v>9.769</v>
      </c>
      <c r="BD19" s="115">
        <v>9.769</v>
      </c>
      <c r="BE19" s="115">
        <v>9.769</v>
      </c>
      <c r="BF19" s="115">
        <v>9.769</v>
      </c>
      <c r="BG19" s="115">
        <v>9.769</v>
      </c>
      <c r="BH19" s="115">
        <v>9.769</v>
      </c>
      <c r="BI19" s="115">
        <v>9.769</v>
      </c>
      <c r="BJ19" s="115">
        <v>9.9021</v>
      </c>
      <c r="BK19" s="115">
        <v>9.9908</v>
      </c>
      <c r="BL19" s="115">
        <v>10.3074</v>
      </c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5"/>
      <c r="CE19" s="115"/>
      <c r="CF19" s="115"/>
      <c r="CG19" s="115"/>
      <c r="CH19" s="115"/>
    </row>
    <row r="20" spans="1:86" ht="12.75">
      <c r="A20" s="103"/>
      <c r="B20" s="104">
        <v>34</v>
      </c>
      <c r="C20" s="114">
        <v>12.1898</v>
      </c>
      <c r="D20" s="115">
        <v>12.2931</v>
      </c>
      <c r="E20" s="115">
        <v>12.3911</v>
      </c>
      <c r="F20" s="115">
        <v>12.4839</v>
      </c>
      <c r="G20" s="115">
        <v>12.5722</v>
      </c>
      <c r="H20" s="115">
        <v>12.6561</v>
      </c>
      <c r="I20" s="115">
        <v>12.6561</v>
      </c>
      <c r="J20" s="115">
        <v>12.6561</v>
      </c>
      <c r="K20" s="115">
        <v>12.6561</v>
      </c>
      <c r="L20" s="115">
        <v>12.6561</v>
      </c>
      <c r="M20" s="115">
        <v>12.6561</v>
      </c>
      <c r="N20" s="115">
        <v>12.6561</v>
      </c>
      <c r="O20" s="115">
        <v>12.6561</v>
      </c>
      <c r="P20" s="115">
        <v>12.6561</v>
      </c>
      <c r="Q20" s="115">
        <v>12.6561</v>
      </c>
      <c r="R20" s="115">
        <v>12.6561</v>
      </c>
      <c r="S20" s="115">
        <v>12.711</v>
      </c>
      <c r="T20" s="115">
        <v>12.8207</v>
      </c>
      <c r="U20" s="115">
        <v>12.9305</v>
      </c>
      <c r="V20" s="115">
        <v>13.2049</v>
      </c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98"/>
      <c r="AS20" s="106">
        <v>34</v>
      </c>
      <c r="AT20" s="114">
        <v>9.6356</v>
      </c>
      <c r="AU20" s="115">
        <v>9.7134</v>
      </c>
      <c r="AV20" s="115">
        <v>9.7864</v>
      </c>
      <c r="AW20" s="115">
        <v>9.855</v>
      </c>
      <c r="AX20" s="115">
        <v>9.9195</v>
      </c>
      <c r="AY20" s="115">
        <v>9.9802</v>
      </c>
      <c r="AZ20" s="115">
        <v>9.9802</v>
      </c>
      <c r="BA20" s="115">
        <v>9.9802</v>
      </c>
      <c r="BB20" s="115">
        <v>9.9802</v>
      </c>
      <c r="BC20" s="115">
        <v>9.9802</v>
      </c>
      <c r="BD20" s="115">
        <v>9.9802</v>
      </c>
      <c r="BE20" s="115">
        <v>9.9802</v>
      </c>
      <c r="BF20" s="115">
        <v>9.9802</v>
      </c>
      <c r="BG20" s="115">
        <v>9.9802</v>
      </c>
      <c r="BH20" s="115">
        <v>9.9802</v>
      </c>
      <c r="BI20" s="115">
        <v>9.9802</v>
      </c>
      <c r="BJ20" s="115">
        <v>10.1168</v>
      </c>
      <c r="BK20" s="115">
        <v>10.1624</v>
      </c>
      <c r="BL20" s="115">
        <v>10.2991</v>
      </c>
      <c r="BM20" s="115">
        <v>10.7769</v>
      </c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5"/>
      <c r="CE20" s="115"/>
      <c r="CF20" s="115"/>
      <c r="CG20" s="115"/>
      <c r="CH20" s="115"/>
    </row>
    <row r="21" spans="1:86" ht="12.75">
      <c r="A21" s="103"/>
      <c r="B21" s="104">
        <v>35</v>
      </c>
      <c r="C21" s="114">
        <v>12.4361</v>
      </c>
      <c r="D21" s="115">
        <v>12.5486</v>
      </c>
      <c r="E21" s="115">
        <v>12.6549</v>
      </c>
      <c r="F21" s="115">
        <v>12.7558</v>
      </c>
      <c r="G21" s="115">
        <v>12.8513</v>
      </c>
      <c r="H21" s="115">
        <v>12.9422</v>
      </c>
      <c r="I21" s="115">
        <v>12.9422</v>
      </c>
      <c r="J21" s="115">
        <v>12.9422</v>
      </c>
      <c r="K21" s="115">
        <v>12.9422</v>
      </c>
      <c r="L21" s="115">
        <v>12.9422</v>
      </c>
      <c r="M21" s="115">
        <v>12.9422</v>
      </c>
      <c r="N21" s="115">
        <v>12.9422</v>
      </c>
      <c r="O21" s="115">
        <v>12.9422</v>
      </c>
      <c r="P21" s="115">
        <v>12.9422</v>
      </c>
      <c r="Q21" s="115">
        <v>12.9422</v>
      </c>
      <c r="R21" s="115">
        <v>12.9422</v>
      </c>
      <c r="S21" s="115">
        <v>12.9422</v>
      </c>
      <c r="T21" s="115">
        <v>13.0552</v>
      </c>
      <c r="U21" s="115">
        <v>13.1682</v>
      </c>
      <c r="V21" s="115">
        <v>13.3377</v>
      </c>
      <c r="W21" s="115">
        <v>13.6872</v>
      </c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98"/>
      <c r="AS21" s="106">
        <v>35</v>
      </c>
      <c r="AT21" s="114">
        <v>9.8171</v>
      </c>
      <c r="AU21" s="115">
        <v>9.9014</v>
      </c>
      <c r="AV21" s="115">
        <v>9.9813</v>
      </c>
      <c r="AW21" s="115">
        <v>10.0563</v>
      </c>
      <c r="AX21" s="115">
        <v>10.1268</v>
      </c>
      <c r="AY21" s="115">
        <v>10.1931</v>
      </c>
      <c r="AZ21" s="115">
        <v>10.1931</v>
      </c>
      <c r="BA21" s="115">
        <v>10.1931</v>
      </c>
      <c r="BB21" s="115">
        <v>10.1931</v>
      </c>
      <c r="BC21" s="115">
        <v>10.1931</v>
      </c>
      <c r="BD21" s="115">
        <v>10.1931</v>
      </c>
      <c r="BE21" s="115">
        <v>10.1931</v>
      </c>
      <c r="BF21" s="115">
        <v>10.1931</v>
      </c>
      <c r="BG21" s="115">
        <v>10.1931</v>
      </c>
      <c r="BH21" s="115">
        <v>10.1931</v>
      </c>
      <c r="BI21" s="115">
        <v>10.1931</v>
      </c>
      <c r="BJ21" s="115">
        <v>10.2867</v>
      </c>
      <c r="BK21" s="115">
        <v>10.3335</v>
      </c>
      <c r="BL21" s="115">
        <v>10.474</v>
      </c>
      <c r="BM21" s="115">
        <v>10.6613</v>
      </c>
      <c r="BN21" s="115">
        <v>11.2685</v>
      </c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5"/>
      <c r="CE21" s="115"/>
      <c r="CF21" s="115"/>
      <c r="CG21" s="115"/>
      <c r="CH21" s="115"/>
    </row>
    <row r="22" spans="1:86" ht="12.75">
      <c r="A22" s="103"/>
      <c r="B22" s="104">
        <v>36</v>
      </c>
      <c r="C22" s="114">
        <v>12.6825</v>
      </c>
      <c r="D22" s="115">
        <v>12.8051</v>
      </c>
      <c r="E22" s="115">
        <v>12.9209</v>
      </c>
      <c r="F22" s="115">
        <v>13.0304</v>
      </c>
      <c r="G22" s="115">
        <v>13.1343</v>
      </c>
      <c r="H22" s="115">
        <v>13.2326</v>
      </c>
      <c r="I22" s="115">
        <v>13.2326</v>
      </c>
      <c r="J22" s="115">
        <v>13.2326</v>
      </c>
      <c r="K22" s="115">
        <v>13.2326</v>
      </c>
      <c r="L22" s="115">
        <v>13.2326</v>
      </c>
      <c r="M22" s="115">
        <v>13.2326</v>
      </c>
      <c r="N22" s="115">
        <v>13.2326</v>
      </c>
      <c r="O22" s="115">
        <v>13.2326</v>
      </c>
      <c r="P22" s="115">
        <v>13.2326</v>
      </c>
      <c r="Q22" s="115">
        <v>13.2326</v>
      </c>
      <c r="R22" s="115">
        <v>13.2326</v>
      </c>
      <c r="S22" s="115">
        <v>13.2326</v>
      </c>
      <c r="T22" s="115">
        <v>13.2907</v>
      </c>
      <c r="U22" s="115">
        <v>13.4071</v>
      </c>
      <c r="V22" s="115">
        <v>13.5816</v>
      </c>
      <c r="W22" s="115">
        <v>13.7561</v>
      </c>
      <c r="X22" s="115">
        <v>14.185</v>
      </c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98"/>
      <c r="AS22" s="106">
        <v>36</v>
      </c>
      <c r="AT22" s="114">
        <v>9.9982</v>
      </c>
      <c r="AU22" s="115">
        <v>10.0597</v>
      </c>
      <c r="AV22" s="115">
        <v>10.1864</v>
      </c>
      <c r="AW22" s="115">
        <v>10.2585</v>
      </c>
      <c r="AX22" s="115">
        <v>10.3356</v>
      </c>
      <c r="AY22" s="115">
        <v>10.4081</v>
      </c>
      <c r="AZ22" s="115">
        <v>10.4081</v>
      </c>
      <c r="BA22" s="115">
        <v>10.4081</v>
      </c>
      <c r="BB22" s="115">
        <v>10.4081</v>
      </c>
      <c r="BC22" s="115">
        <v>10.4081</v>
      </c>
      <c r="BD22" s="115">
        <v>10.4081</v>
      </c>
      <c r="BE22" s="115">
        <v>10.4081</v>
      </c>
      <c r="BF22" s="115">
        <v>10.4081</v>
      </c>
      <c r="BG22" s="115">
        <v>10.4081</v>
      </c>
      <c r="BH22" s="115">
        <v>10.4081</v>
      </c>
      <c r="BI22" s="115">
        <v>10.4081</v>
      </c>
      <c r="BJ22" s="115">
        <v>10.5043</v>
      </c>
      <c r="BK22" s="115">
        <v>10.5524</v>
      </c>
      <c r="BL22" s="115">
        <v>10.6487</v>
      </c>
      <c r="BM22" s="115">
        <v>10.7449</v>
      </c>
      <c r="BN22" s="115">
        <v>11.1466</v>
      </c>
      <c r="BO22" s="115">
        <v>11.8419</v>
      </c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5"/>
      <c r="CE22" s="115"/>
      <c r="CF22" s="115"/>
      <c r="CG22" s="115"/>
      <c r="CH22" s="115"/>
    </row>
    <row r="23" spans="1:86" ht="12.75">
      <c r="A23" s="103"/>
      <c r="B23" s="104">
        <v>37</v>
      </c>
      <c r="C23" s="114">
        <v>12.9293</v>
      </c>
      <c r="D23" s="115">
        <v>13.0627</v>
      </c>
      <c r="E23" s="115">
        <v>13.189</v>
      </c>
      <c r="F23" s="115">
        <v>13.3082</v>
      </c>
      <c r="G23" s="115">
        <v>13.421</v>
      </c>
      <c r="H23" s="115">
        <v>13.528</v>
      </c>
      <c r="I23" s="115">
        <v>13.528</v>
      </c>
      <c r="J23" s="115">
        <v>13.528</v>
      </c>
      <c r="K23" s="115">
        <v>13.528</v>
      </c>
      <c r="L23" s="115">
        <v>13.528</v>
      </c>
      <c r="M23" s="115">
        <v>13.528</v>
      </c>
      <c r="N23" s="115">
        <v>13.528</v>
      </c>
      <c r="O23" s="115">
        <v>13.528</v>
      </c>
      <c r="P23" s="115">
        <v>13.528</v>
      </c>
      <c r="Q23" s="115">
        <v>13.528</v>
      </c>
      <c r="R23" s="115">
        <v>13.528</v>
      </c>
      <c r="S23" s="115">
        <v>13.528</v>
      </c>
      <c r="T23" s="115">
        <v>13.528</v>
      </c>
      <c r="U23" s="115">
        <v>13.5879</v>
      </c>
      <c r="V23" s="115">
        <v>13.7677</v>
      </c>
      <c r="W23" s="115">
        <v>13.9474</v>
      </c>
      <c r="X23" s="115">
        <v>14.1908</v>
      </c>
      <c r="Y23" s="115">
        <v>14.6999</v>
      </c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98"/>
      <c r="AS23" s="106">
        <v>37</v>
      </c>
      <c r="AT23" s="114">
        <v>10.1798</v>
      </c>
      <c r="AU23" s="115">
        <v>10.2787</v>
      </c>
      <c r="AV23" s="115">
        <v>10.3728</v>
      </c>
      <c r="AW23" s="115">
        <v>10.4619</v>
      </c>
      <c r="AX23" s="115">
        <v>10.5463</v>
      </c>
      <c r="AY23" s="115">
        <v>10.6256</v>
      </c>
      <c r="AZ23" s="115">
        <v>10.6256</v>
      </c>
      <c r="BA23" s="115">
        <v>10.6256</v>
      </c>
      <c r="BB23" s="115">
        <v>10.6256</v>
      </c>
      <c r="BC23" s="115">
        <v>10.6256</v>
      </c>
      <c r="BD23" s="115">
        <v>10.6256</v>
      </c>
      <c r="BE23" s="115">
        <v>10.6256</v>
      </c>
      <c r="BF23" s="115">
        <v>10.6256</v>
      </c>
      <c r="BG23" s="115">
        <v>10.6256</v>
      </c>
      <c r="BH23" s="115">
        <v>10.6256</v>
      </c>
      <c r="BI23" s="115">
        <v>10.6256</v>
      </c>
      <c r="BJ23" s="115">
        <v>10.675</v>
      </c>
      <c r="BK23" s="115">
        <v>10.7245</v>
      </c>
      <c r="BL23" s="115">
        <v>10.6234</v>
      </c>
      <c r="BM23" s="115">
        <v>10.9224</v>
      </c>
      <c r="BN23" s="115">
        <v>11.0708</v>
      </c>
      <c r="BO23" s="115">
        <v>11.6493</v>
      </c>
      <c r="BP23" s="115">
        <v>12.4499</v>
      </c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5"/>
      <c r="CE23" s="115"/>
      <c r="CF23" s="115"/>
      <c r="CG23" s="115"/>
      <c r="CH23" s="115"/>
    </row>
    <row r="24" spans="1:86" ht="12.75">
      <c r="A24" s="103"/>
      <c r="B24" s="104">
        <v>38</v>
      </c>
      <c r="C24" s="114">
        <v>13.1754</v>
      </c>
      <c r="D24" s="115">
        <v>13.3216</v>
      </c>
      <c r="E24" s="115">
        <v>13.459</v>
      </c>
      <c r="F24" s="115">
        <v>13.5891</v>
      </c>
      <c r="G24" s="115">
        <v>13.712</v>
      </c>
      <c r="H24" s="115">
        <v>13.8282</v>
      </c>
      <c r="I24" s="115">
        <v>13.8282</v>
      </c>
      <c r="J24" s="115">
        <v>13.8282</v>
      </c>
      <c r="K24" s="115">
        <v>13.8282</v>
      </c>
      <c r="L24" s="115">
        <v>13.8282</v>
      </c>
      <c r="M24" s="115">
        <v>13.8282</v>
      </c>
      <c r="N24" s="115">
        <v>13.8282</v>
      </c>
      <c r="O24" s="115">
        <v>13.8282</v>
      </c>
      <c r="P24" s="115">
        <v>13.8282</v>
      </c>
      <c r="Q24" s="115">
        <v>13.8282</v>
      </c>
      <c r="R24" s="115">
        <v>13.8282</v>
      </c>
      <c r="S24" s="115">
        <v>13.8282</v>
      </c>
      <c r="T24" s="115">
        <v>13.8282</v>
      </c>
      <c r="U24" s="115">
        <v>13.8282</v>
      </c>
      <c r="V24" s="115">
        <v>13.9517</v>
      </c>
      <c r="W24" s="115">
        <v>14.0752</v>
      </c>
      <c r="X24" s="115">
        <v>14.3221</v>
      </c>
      <c r="Y24" s="115">
        <v>14.5767</v>
      </c>
      <c r="Z24" s="115">
        <v>15.2399</v>
      </c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98"/>
      <c r="AS24" s="106">
        <v>38</v>
      </c>
      <c r="AT24" s="114">
        <v>10.3614</v>
      </c>
      <c r="AU24" s="115">
        <v>10.4688</v>
      </c>
      <c r="AV24" s="115">
        <v>10.5705</v>
      </c>
      <c r="AW24" s="115">
        <v>10.6672</v>
      </c>
      <c r="AX24" s="115">
        <v>10.7589</v>
      </c>
      <c r="AY24" s="115">
        <v>10.8457</v>
      </c>
      <c r="AZ24" s="115">
        <v>10.8457</v>
      </c>
      <c r="BA24" s="115">
        <v>10.8457</v>
      </c>
      <c r="BB24" s="115">
        <v>10.8457</v>
      </c>
      <c r="BC24" s="115">
        <v>10.8457</v>
      </c>
      <c r="BD24" s="115">
        <v>10.8457</v>
      </c>
      <c r="BE24" s="115">
        <v>10.8457</v>
      </c>
      <c r="BF24" s="115">
        <v>10.8457</v>
      </c>
      <c r="BG24" s="115">
        <v>10.8457</v>
      </c>
      <c r="BH24" s="115">
        <v>10.8457</v>
      </c>
      <c r="BI24" s="115">
        <v>10.8457</v>
      </c>
      <c r="BJ24" s="115">
        <v>10.8965</v>
      </c>
      <c r="BK24" s="115">
        <v>10.9474</v>
      </c>
      <c r="BL24" s="115">
        <v>10.9983</v>
      </c>
      <c r="BM24" s="115">
        <v>11.1</v>
      </c>
      <c r="BN24" s="115">
        <v>11.2018</v>
      </c>
      <c r="BO24" s="115">
        <v>11.5176</v>
      </c>
      <c r="BP24" s="115">
        <v>12.1879</v>
      </c>
      <c r="BQ24" s="115">
        <v>13.0887</v>
      </c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5"/>
      <c r="CE24" s="115"/>
      <c r="CF24" s="115"/>
      <c r="CG24" s="115"/>
      <c r="CH24" s="115"/>
    </row>
    <row r="25" spans="1:86" ht="12.75">
      <c r="A25" s="103"/>
      <c r="B25" s="104">
        <v>39</v>
      </c>
      <c r="C25" s="114">
        <v>13.4203</v>
      </c>
      <c r="D25" s="115">
        <v>13.5803</v>
      </c>
      <c r="E25" s="115">
        <v>13.7311</v>
      </c>
      <c r="F25" s="115">
        <v>13.8727</v>
      </c>
      <c r="G25" s="115">
        <v>14.0068</v>
      </c>
      <c r="H25" s="115">
        <v>14.1335</v>
      </c>
      <c r="I25" s="115">
        <v>14.1335</v>
      </c>
      <c r="J25" s="115">
        <v>14.1335</v>
      </c>
      <c r="K25" s="115">
        <v>14.1335</v>
      </c>
      <c r="L25" s="115">
        <v>14.1335</v>
      </c>
      <c r="M25" s="115">
        <v>14.1335</v>
      </c>
      <c r="N25" s="115">
        <v>14.1335</v>
      </c>
      <c r="O25" s="115">
        <v>14.1335</v>
      </c>
      <c r="P25" s="115">
        <v>14.1335</v>
      </c>
      <c r="Q25" s="115">
        <v>14.1335</v>
      </c>
      <c r="R25" s="115">
        <v>14.1335</v>
      </c>
      <c r="S25" s="115">
        <v>14.1335</v>
      </c>
      <c r="T25" s="115">
        <v>14.1335</v>
      </c>
      <c r="U25" s="115">
        <v>14.1335</v>
      </c>
      <c r="V25" s="115">
        <v>14.1335</v>
      </c>
      <c r="W25" s="115">
        <v>14.2607</v>
      </c>
      <c r="X25" s="115">
        <v>14.4516</v>
      </c>
      <c r="Y25" s="115">
        <v>14.7698</v>
      </c>
      <c r="Z25" s="115">
        <v>15.1752</v>
      </c>
      <c r="AA25" s="115">
        <v>15.8746</v>
      </c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98"/>
      <c r="AS25" s="106">
        <v>39</v>
      </c>
      <c r="AT25" s="114">
        <v>10.5421</v>
      </c>
      <c r="AU25" s="115">
        <v>10.6591</v>
      </c>
      <c r="AV25" s="115">
        <v>10.7696</v>
      </c>
      <c r="AW25" s="115">
        <v>10.8741</v>
      </c>
      <c r="AX25" s="115">
        <v>10.9737</v>
      </c>
      <c r="AY25" s="115">
        <v>11.068</v>
      </c>
      <c r="AZ25" s="115">
        <v>11.068</v>
      </c>
      <c r="BA25" s="115">
        <v>11.068</v>
      </c>
      <c r="BB25" s="115">
        <v>11.068</v>
      </c>
      <c r="BC25" s="115">
        <v>11.068</v>
      </c>
      <c r="BD25" s="115">
        <v>11.068</v>
      </c>
      <c r="BE25" s="115">
        <v>11.068</v>
      </c>
      <c r="BF25" s="115">
        <v>11.068</v>
      </c>
      <c r="BG25" s="115">
        <v>11.068</v>
      </c>
      <c r="BH25" s="115">
        <v>11.068</v>
      </c>
      <c r="BI25" s="115">
        <v>11.068</v>
      </c>
      <c r="BJ25" s="115">
        <v>11.068</v>
      </c>
      <c r="BK25" s="115">
        <v>11.1203</v>
      </c>
      <c r="BL25" s="115">
        <v>11.1726</v>
      </c>
      <c r="BM25" s="115">
        <v>11.2773</v>
      </c>
      <c r="BN25" s="115">
        <v>11.382</v>
      </c>
      <c r="BO25" s="115">
        <v>11.539</v>
      </c>
      <c r="BP25" s="115">
        <v>11.9272</v>
      </c>
      <c r="BQ25" s="115">
        <v>12.9352</v>
      </c>
      <c r="BR25" s="115">
        <v>13.9045</v>
      </c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5"/>
      <c r="CE25" s="115"/>
      <c r="CF25" s="115"/>
      <c r="CG25" s="115"/>
      <c r="CH25" s="115"/>
    </row>
    <row r="26" spans="1:86" ht="12.75">
      <c r="A26" s="103"/>
      <c r="B26" s="104">
        <v>40</v>
      </c>
      <c r="C26" s="114">
        <v>13.6633</v>
      </c>
      <c r="D26" s="115">
        <v>13.8392</v>
      </c>
      <c r="E26" s="115">
        <v>14.0043</v>
      </c>
      <c r="F26" s="115">
        <v>14.1597</v>
      </c>
      <c r="G26" s="115">
        <v>14.3058</v>
      </c>
      <c r="H26" s="115">
        <v>14.4441</v>
      </c>
      <c r="I26" s="115">
        <v>14.4441</v>
      </c>
      <c r="J26" s="115">
        <v>14.4441</v>
      </c>
      <c r="K26" s="115">
        <v>14.4441</v>
      </c>
      <c r="L26" s="115">
        <v>14.4441</v>
      </c>
      <c r="M26" s="115">
        <v>14.4441</v>
      </c>
      <c r="N26" s="115">
        <v>14.4441</v>
      </c>
      <c r="O26" s="115">
        <v>14.4441</v>
      </c>
      <c r="P26" s="115">
        <v>14.4441</v>
      </c>
      <c r="Q26" s="115">
        <v>14.4441</v>
      </c>
      <c r="R26" s="115">
        <v>14.4441</v>
      </c>
      <c r="S26" s="115">
        <v>14.4441</v>
      </c>
      <c r="T26" s="115">
        <v>14.4441</v>
      </c>
      <c r="U26" s="115">
        <v>14.4441</v>
      </c>
      <c r="V26" s="115">
        <v>14.4441</v>
      </c>
      <c r="W26" s="115">
        <v>14.4441</v>
      </c>
      <c r="X26" s="115">
        <v>14.5753</v>
      </c>
      <c r="Y26" s="115">
        <v>14.8378</v>
      </c>
      <c r="Z26" s="115">
        <v>15.3093</v>
      </c>
      <c r="AA26" s="115">
        <v>15.9446</v>
      </c>
      <c r="AB26" s="115">
        <v>16.4608</v>
      </c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98"/>
      <c r="AS26" s="106">
        <v>40</v>
      </c>
      <c r="AT26" s="114">
        <v>10.723</v>
      </c>
      <c r="AU26" s="115">
        <v>10.8494</v>
      </c>
      <c r="AV26" s="115">
        <v>10.9698</v>
      </c>
      <c r="AW26" s="115">
        <v>11.0835</v>
      </c>
      <c r="AX26" s="115">
        <v>11.1912</v>
      </c>
      <c r="AY26" s="115">
        <v>11.2936</v>
      </c>
      <c r="AZ26" s="115">
        <v>11.2936</v>
      </c>
      <c r="BA26" s="115">
        <v>11.2936</v>
      </c>
      <c r="BB26" s="115">
        <v>11.2936</v>
      </c>
      <c r="BC26" s="115">
        <v>11.2936</v>
      </c>
      <c r="BD26" s="115">
        <v>11.2936</v>
      </c>
      <c r="BE26" s="115">
        <v>11.2936</v>
      </c>
      <c r="BF26" s="115">
        <v>11.2936</v>
      </c>
      <c r="BG26" s="115">
        <v>11.2936</v>
      </c>
      <c r="BH26" s="115">
        <v>11.2936</v>
      </c>
      <c r="BI26" s="115">
        <v>11.2936</v>
      </c>
      <c r="BJ26" s="115">
        <v>11.2936</v>
      </c>
      <c r="BK26" s="115">
        <v>11.3475</v>
      </c>
      <c r="BL26" s="115">
        <v>11.4013</v>
      </c>
      <c r="BM26" s="115">
        <v>11.4552</v>
      </c>
      <c r="BN26" s="115">
        <v>11.5629</v>
      </c>
      <c r="BO26" s="115">
        <v>11.6706</v>
      </c>
      <c r="BP26" s="115">
        <v>11.8322</v>
      </c>
      <c r="BQ26" s="115">
        <v>12.6534</v>
      </c>
      <c r="BR26" s="115">
        <v>13.6683</v>
      </c>
      <c r="BS26" s="115">
        <v>14.7058</v>
      </c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5"/>
      <c r="CE26" s="115"/>
      <c r="CF26" s="115"/>
      <c r="CG26" s="115"/>
      <c r="CH26" s="115"/>
    </row>
    <row r="27" spans="1:86" ht="12.75">
      <c r="A27" s="103"/>
      <c r="B27" s="104">
        <v>41</v>
      </c>
      <c r="C27" s="114">
        <v>13.2691</v>
      </c>
      <c r="D27" s="115">
        <v>14.0978</v>
      </c>
      <c r="E27" s="115">
        <v>14.2793</v>
      </c>
      <c r="F27" s="115">
        <v>14.4496</v>
      </c>
      <c r="G27" s="115">
        <v>14.61</v>
      </c>
      <c r="H27" s="115">
        <v>14.7607</v>
      </c>
      <c r="I27" s="115">
        <v>14.7707</v>
      </c>
      <c r="J27" s="115">
        <v>14.7607</v>
      </c>
      <c r="K27" s="115">
        <v>14.7607</v>
      </c>
      <c r="L27" s="115">
        <v>14.7607</v>
      </c>
      <c r="M27" s="115">
        <v>14.7607</v>
      </c>
      <c r="N27" s="115">
        <v>14.7607</v>
      </c>
      <c r="O27" s="115">
        <v>14.7607</v>
      </c>
      <c r="P27" s="115">
        <v>14.7607</v>
      </c>
      <c r="Q27" s="115">
        <v>14.7607</v>
      </c>
      <c r="R27" s="115">
        <v>14.7607</v>
      </c>
      <c r="S27" s="115">
        <v>14.7607</v>
      </c>
      <c r="T27" s="115">
        <v>14.7607</v>
      </c>
      <c r="U27" s="115">
        <v>14.7607</v>
      </c>
      <c r="V27" s="115">
        <v>14.7607</v>
      </c>
      <c r="W27" s="115">
        <v>14.7607</v>
      </c>
      <c r="X27" s="115">
        <v>14.7607</v>
      </c>
      <c r="Y27" s="115">
        <v>14.9639</v>
      </c>
      <c r="Z27" s="115">
        <v>15.3024</v>
      </c>
      <c r="AA27" s="115">
        <v>15.9411</v>
      </c>
      <c r="AB27" s="115">
        <v>16.309</v>
      </c>
      <c r="AC27" s="115">
        <v>17.1582</v>
      </c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98"/>
      <c r="AS27" s="106">
        <v>41</v>
      </c>
      <c r="AT27" s="114">
        <v>10.944</v>
      </c>
      <c r="AU27" s="115">
        <v>11.0403</v>
      </c>
      <c r="AV27" s="115">
        <v>11.1705</v>
      </c>
      <c r="AW27" s="115">
        <v>11.2944</v>
      </c>
      <c r="AX27" s="115">
        <v>11.4115</v>
      </c>
      <c r="AY27" s="115">
        <v>11.5223</v>
      </c>
      <c r="AZ27" s="115">
        <v>11.5223</v>
      </c>
      <c r="BA27" s="115">
        <v>11.5223</v>
      </c>
      <c r="BB27" s="115">
        <v>11.5223</v>
      </c>
      <c r="BC27" s="115">
        <v>11.5223</v>
      </c>
      <c r="BD27" s="115">
        <v>11.5223</v>
      </c>
      <c r="BE27" s="115">
        <v>11.5223</v>
      </c>
      <c r="BF27" s="115">
        <v>11.5223</v>
      </c>
      <c r="BG27" s="115">
        <v>11.5223</v>
      </c>
      <c r="BH27" s="115">
        <v>11.5223</v>
      </c>
      <c r="BI27" s="115">
        <v>11.5223</v>
      </c>
      <c r="BJ27" s="115">
        <v>11.5223</v>
      </c>
      <c r="BK27" s="115">
        <v>11.5223</v>
      </c>
      <c r="BL27" s="115">
        <v>11.5778</v>
      </c>
      <c r="BM27" s="115">
        <v>11.6332</v>
      </c>
      <c r="BN27" s="115">
        <v>11.7441</v>
      </c>
      <c r="BO27" s="115">
        <v>11.8551</v>
      </c>
      <c r="BP27" s="115">
        <v>12.0214</v>
      </c>
      <c r="BQ27" s="115">
        <v>12.3734</v>
      </c>
      <c r="BR27" s="115">
        <v>13.3009</v>
      </c>
      <c r="BS27" s="115">
        <v>14.6681</v>
      </c>
      <c r="BT27" s="115">
        <v>15.633</v>
      </c>
      <c r="BU27" s="116"/>
      <c r="BV27" s="116"/>
      <c r="BW27" s="116"/>
      <c r="BX27" s="116"/>
      <c r="BY27" s="116"/>
      <c r="BZ27" s="116"/>
      <c r="CA27" s="116"/>
      <c r="CB27" s="116"/>
      <c r="CC27" s="116"/>
      <c r="CD27" s="115"/>
      <c r="CE27" s="115"/>
      <c r="CF27" s="115"/>
      <c r="CG27" s="115"/>
      <c r="CH27" s="115"/>
    </row>
    <row r="28" spans="1:86" ht="12.75">
      <c r="A28" s="103"/>
      <c r="B28" s="104">
        <v>42</v>
      </c>
      <c r="C28" s="114">
        <v>12.8754</v>
      </c>
      <c r="D28" s="115">
        <v>13.6995</v>
      </c>
      <c r="E28" s="115">
        <v>14.5552</v>
      </c>
      <c r="F28" s="115">
        <v>14.7425</v>
      </c>
      <c r="G28" s="115">
        <v>14.9184</v>
      </c>
      <c r="H28" s="115">
        <v>15.084</v>
      </c>
      <c r="I28" s="115">
        <v>15.084</v>
      </c>
      <c r="J28" s="115">
        <v>15.084</v>
      </c>
      <c r="K28" s="115">
        <v>15.084</v>
      </c>
      <c r="L28" s="115">
        <v>15.084</v>
      </c>
      <c r="M28" s="115">
        <v>15.084</v>
      </c>
      <c r="N28" s="115">
        <v>15.084</v>
      </c>
      <c r="O28" s="115">
        <v>15.084</v>
      </c>
      <c r="P28" s="115">
        <v>15.084</v>
      </c>
      <c r="Q28" s="115">
        <v>15.084</v>
      </c>
      <c r="R28" s="115">
        <v>15.084</v>
      </c>
      <c r="S28" s="115">
        <v>15.084</v>
      </c>
      <c r="T28" s="115">
        <v>15.084</v>
      </c>
      <c r="U28" s="115">
        <v>15.084</v>
      </c>
      <c r="V28" s="115">
        <v>15.084</v>
      </c>
      <c r="W28" s="115">
        <v>15.084</v>
      </c>
      <c r="X28" s="115">
        <v>15.084</v>
      </c>
      <c r="Y28" s="115">
        <v>15.084</v>
      </c>
      <c r="Z28" s="115">
        <v>15.2937</v>
      </c>
      <c r="AA28" s="115">
        <v>15.783</v>
      </c>
      <c r="AB28" s="115">
        <v>16.3769</v>
      </c>
      <c r="AC28" s="115">
        <v>17.0753</v>
      </c>
      <c r="AD28" s="115">
        <v>17.8902</v>
      </c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98"/>
      <c r="AS28" s="106">
        <v>42</v>
      </c>
      <c r="AT28" s="114">
        <v>11.0861</v>
      </c>
      <c r="AU28" s="115">
        <v>11.2325</v>
      </c>
      <c r="AV28" s="115">
        <v>11.3729</v>
      </c>
      <c r="AW28" s="115">
        <v>11.507</v>
      </c>
      <c r="AX28" s="115">
        <v>11.6347</v>
      </c>
      <c r="AY28" s="115">
        <v>11.7553</v>
      </c>
      <c r="AZ28" s="115">
        <v>11.7553</v>
      </c>
      <c r="BA28" s="115">
        <v>11.7553</v>
      </c>
      <c r="BB28" s="115">
        <v>11.7553</v>
      </c>
      <c r="BC28" s="115">
        <v>11.7553</v>
      </c>
      <c r="BD28" s="115">
        <v>11.7553</v>
      </c>
      <c r="BE28" s="115">
        <v>11.7553</v>
      </c>
      <c r="BF28" s="115">
        <v>11.7553</v>
      </c>
      <c r="BG28" s="115">
        <v>11.7553</v>
      </c>
      <c r="BH28" s="115">
        <v>11.7553</v>
      </c>
      <c r="BI28" s="115">
        <v>11.7553</v>
      </c>
      <c r="BJ28" s="115">
        <v>11.7553</v>
      </c>
      <c r="BK28" s="115">
        <v>11.7553</v>
      </c>
      <c r="BL28" s="115">
        <v>11.7553</v>
      </c>
      <c r="BM28" s="115">
        <v>11.8125</v>
      </c>
      <c r="BN28" s="115">
        <v>11.9267</v>
      </c>
      <c r="BO28" s="115">
        <v>12.041</v>
      </c>
      <c r="BP28" s="115">
        <v>12.1552</v>
      </c>
      <c r="BQ28" s="115">
        <v>12.3266</v>
      </c>
      <c r="BR28" s="115">
        <v>12.9375</v>
      </c>
      <c r="BS28" s="115">
        <v>14.6349</v>
      </c>
      <c r="BT28" s="115">
        <v>15.3743</v>
      </c>
      <c r="BU28" s="115">
        <v>16.6255</v>
      </c>
      <c r="BV28" s="116"/>
      <c r="BW28" s="116"/>
      <c r="BX28" s="116"/>
      <c r="BY28" s="116"/>
      <c r="BZ28" s="116"/>
      <c r="CA28" s="116"/>
      <c r="CB28" s="116"/>
      <c r="CC28" s="116"/>
      <c r="CD28" s="115"/>
      <c r="CE28" s="115"/>
      <c r="CF28" s="115"/>
      <c r="CG28" s="115"/>
      <c r="CH28" s="115"/>
    </row>
    <row r="29" spans="1:86" ht="12.75">
      <c r="A29" s="103"/>
      <c r="B29" s="104">
        <v>43</v>
      </c>
      <c r="C29" s="114">
        <v>12.4812</v>
      </c>
      <c r="D29" s="115">
        <v>13.3032</v>
      </c>
      <c r="E29" s="115">
        <v>14.1547</v>
      </c>
      <c r="F29" s="115">
        <v>15.0388</v>
      </c>
      <c r="G29" s="115">
        <v>15.2324</v>
      </c>
      <c r="H29" s="115">
        <v>15.414</v>
      </c>
      <c r="I29" s="115">
        <v>15.414</v>
      </c>
      <c r="J29" s="115">
        <v>15.414</v>
      </c>
      <c r="K29" s="115">
        <v>15.414</v>
      </c>
      <c r="L29" s="115">
        <v>15.414</v>
      </c>
      <c r="M29" s="115">
        <v>15.414</v>
      </c>
      <c r="N29" s="115">
        <v>15.414</v>
      </c>
      <c r="O29" s="115">
        <v>15.414</v>
      </c>
      <c r="P29" s="115">
        <v>15.414</v>
      </c>
      <c r="Q29" s="115">
        <v>15.414</v>
      </c>
      <c r="R29" s="115">
        <v>15.414</v>
      </c>
      <c r="S29" s="115">
        <v>15.414</v>
      </c>
      <c r="T29" s="115">
        <v>15.414</v>
      </c>
      <c r="U29" s="115">
        <v>15.414</v>
      </c>
      <c r="V29" s="115">
        <v>15.414</v>
      </c>
      <c r="W29" s="115">
        <v>15.414</v>
      </c>
      <c r="X29" s="115">
        <v>15.414</v>
      </c>
      <c r="Y29" s="115">
        <v>15.414</v>
      </c>
      <c r="Z29" s="115">
        <v>15.414</v>
      </c>
      <c r="AA29" s="115">
        <v>15.7029</v>
      </c>
      <c r="AB29" s="115">
        <v>16.213</v>
      </c>
      <c r="AC29" s="115">
        <v>16.9845</v>
      </c>
      <c r="AD29" s="115">
        <v>17.8005</v>
      </c>
      <c r="AE29" s="115">
        <v>18.6597</v>
      </c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98"/>
      <c r="AS29" s="106">
        <v>43</v>
      </c>
      <c r="AT29" s="114">
        <v>11.2697</v>
      </c>
      <c r="AU29" s="115">
        <v>11.4266</v>
      </c>
      <c r="AV29" s="115">
        <v>11.5775</v>
      </c>
      <c r="AW29" s="115">
        <v>11.7222</v>
      </c>
      <c r="AX29" s="115">
        <v>11.8605</v>
      </c>
      <c r="AY29" s="115">
        <v>11.9921</v>
      </c>
      <c r="AZ29" s="115">
        <v>11.9921</v>
      </c>
      <c r="BA29" s="115">
        <v>11.9921</v>
      </c>
      <c r="BB29" s="115">
        <v>11.9921</v>
      </c>
      <c r="BC29" s="115">
        <v>11.9921</v>
      </c>
      <c r="BD29" s="115">
        <v>11.9921</v>
      </c>
      <c r="BE29" s="115">
        <v>11.9921</v>
      </c>
      <c r="BF29" s="115">
        <v>11.9921</v>
      </c>
      <c r="BG29" s="115">
        <v>11.9921</v>
      </c>
      <c r="BH29" s="115">
        <v>11.9921</v>
      </c>
      <c r="BI29" s="115">
        <v>11.9921</v>
      </c>
      <c r="BJ29" s="115">
        <v>11.9921</v>
      </c>
      <c r="BK29" s="115">
        <v>11.9921</v>
      </c>
      <c r="BL29" s="115">
        <v>11.9921</v>
      </c>
      <c r="BM29" s="115">
        <v>11.9921</v>
      </c>
      <c r="BN29" s="115">
        <v>12.1098</v>
      </c>
      <c r="BO29" s="115">
        <v>12.2276</v>
      </c>
      <c r="BP29" s="115">
        <v>12.3453</v>
      </c>
      <c r="BQ29" s="115">
        <v>12.4631</v>
      </c>
      <c r="BR29" s="115">
        <v>12.8957</v>
      </c>
      <c r="BS29" s="115">
        <v>14.5881</v>
      </c>
      <c r="BT29" s="115">
        <v>15.0345</v>
      </c>
      <c r="BU29" s="115">
        <v>16.4381</v>
      </c>
      <c r="BV29" s="115">
        <v>17.7762</v>
      </c>
      <c r="BW29" s="116"/>
      <c r="BX29" s="116"/>
      <c r="BY29" s="116"/>
      <c r="BZ29" s="116"/>
      <c r="CA29" s="116"/>
      <c r="CB29" s="116"/>
      <c r="CC29" s="116"/>
      <c r="CD29" s="115"/>
      <c r="CE29" s="115"/>
      <c r="CF29" s="115"/>
      <c r="CG29" s="115"/>
      <c r="CH29" s="115"/>
    </row>
    <row r="30" spans="1:86" ht="12.75">
      <c r="A30" s="103"/>
      <c r="B30" s="104">
        <v>44</v>
      </c>
      <c r="C30" s="114">
        <v>12.0896</v>
      </c>
      <c r="D30" s="115">
        <v>12.907</v>
      </c>
      <c r="E30" s="115">
        <v>13.757</v>
      </c>
      <c r="F30" s="115">
        <v>14.6376</v>
      </c>
      <c r="G30" s="115">
        <v>15.5519</v>
      </c>
      <c r="H30" s="115">
        <v>15.7521</v>
      </c>
      <c r="I30" s="115">
        <v>15.7521</v>
      </c>
      <c r="J30" s="115">
        <v>15.7521</v>
      </c>
      <c r="K30" s="115">
        <v>15.7521</v>
      </c>
      <c r="L30" s="115">
        <v>15.7521</v>
      </c>
      <c r="M30" s="115">
        <v>15.7521</v>
      </c>
      <c r="N30" s="115">
        <v>15.7521</v>
      </c>
      <c r="O30" s="115">
        <v>15.7521</v>
      </c>
      <c r="P30" s="115">
        <v>15.7521</v>
      </c>
      <c r="Q30" s="115">
        <v>15.7521</v>
      </c>
      <c r="R30" s="115">
        <v>15.7521</v>
      </c>
      <c r="S30" s="115">
        <v>15.7521</v>
      </c>
      <c r="T30" s="115">
        <v>15.7521</v>
      </c>
      <c r="U30" s="115">
        <v>15.7521</v>
      </c>
      <c r="V30" s="115">
        <v>15.7521</v>
      </c>
      <c r="W30" s="115">
        <v>15.7521</v>
      </c>
      <c r="X30" s="115">
        <v>15.7521</v>
      </c>
      <c r="Y30" s="115">
        <v>15.7521</v>
      </c>
      <c r="Z30" s="115">
        <v>15.7521</v>
      </c>
      <c r="AA30" s="115">
        <v>15.7521</v>
      </c>
      <c r="AB30" s="115">
        <v>16.1255</v>
      </c>
      <c r="AC30" s="115">
        <v>16.8162</v>
      </c>
      <c r="AD30" s="115">
        <v>17.544</v>
      </c>
      <c r="AE30" s="115">
        <v>18.3084</v>
      </c>
      <c r="AF30" s="115">
        <v>19.4799</v>
      </c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98"/>
      <c r="AS30" s="106">
        <v>44</v>
      </c>
      <c r="AT30" s="114">
        <v>11.4575</v>
      </c>
      <c r="AU30" s="115">
        <v>11.6242</v>
      </c>
      <c r="AV30" s="115">
        <v>11.786</v>
      </c>
      <c r="AW30" s="115">
        <v>11.9416</v>
      </c>
      <c r="AX30" s="115">
        <v>12.0903</v>
      </c>
      <c r="AY30" s="115">
        <v>12.2335</v>
      </c>
      <c r="AZ30" s="115">
        <v>12.2335</v>
      </c>
      <c r="BA30" s="115">
        <v>12.2335</v>
      </c>
      <c r="BB30" s="115">
        <v>12.2335</v>
      </c>
      <c r="BC30" s="115">
        <v>12.2335</v>
      </c>
      <c r="BD30" s="115">
        <v>12.2335</v>
      </c>
      <c r="BE30" s="115">
        <v>12.2335</v>
      </c>
      <c r="BF30" s="115">
        <v>12.2335</v>
      </c>
      <c r="BG30" s="115">
        <v>12.2335</v>
      </c>
      <c r="BH30" s="115">
        <v>12.2335</v>
      </c>
      <c r="BI30" s="115">
        <v>12.2335</v>
      </c>
      <c r="BJ30" s="115">
        <v>12.2335</v>
      </c>
      <c r="BK30" s="115">
        <v>12.2335</v>
      </c>
      <c r="BL30" s="115">
        <v>12.2335</v>
      </c>
      <c r="BM30" s="115">
        <v>12.2335</v>
      </c>
      <c r="BN30" s="115">
        <v>12.2942</v>
      </c>
      <c r="BO30" s="115">
        <v>12.3549</v>
      </c>
      <c r="BP30" s="115">
        <v>12.5371</v>
      </c>
      <c r="BQ30" s="115">
        <v>12.5978</v>
      </c>
      <c r="BR30" s="115">
        <v>12.8408</v>
      </c>
      <c r="BS30" s="115">
        <v>14.5462</v>
      </c>
      <c r="BT30" s="115">
        <v>14.9111</v>
      </c>
      <c r="BU30" s="115">
        <v>16.2418</v>
      </c>
      <c r="BV30" s="115">
        <v>17.5863</v>
      </c>
      <c r="BW30" s="115">
        <v>19.1113</v>
      </c>
      <c r="BX30" s="116"/>
      <c r="BY30" s="116"/>
      <c r="BZ30" s="116"/>
      <c r="CA30" s="116"/>
      <c r="CB30" s="116"/>
      <c r="CC30" s="116"/>
      <c r="CD30" s="115"/>
      <c r="CE30" s="115"/>
      <c r="CF30" s="115"/>
      <c r="CG30" s="115"/>
      <c r="CH30" s="115"/>
    </row>
    <row r="31" spans="1:86" ht="12.75">
      <c r="A31" s="103"/>
      <c r="B31" s="104">
        <v>45</v>
      </c>
      <c r="C31" s="114">
        <v>11.6992</v>
      </c>
      <c r="D31" s="115">
        <v>12.5155</v>
      </c>
      <c r="E31" s="115">
        <v>13.3617</v>
      </c>
      <c r="F31" s="115">
        <v>14.2417</v>
      </c>
      <c r="G31" s="115">
        <v>15.1533</v>
      </c>
      <c r="H31" s="115">
        <v>16.0997</v>
      </c>
      <c r="I31" s="115">
        <v>16.0997</v>
      </c>
      <c r="J31" s="115">
        <v>16.0997</v>
      </c>
      <c r="K31" s="115">
        <v>16.0997</v>
      </c>
      <c r="L31" s="115">
        <v>16.0997</v>
      </c>
      <c r="M31" s="115">
        <v>16.0997</v>
      </c>
      <c r="N31" s="115">
        <v>16.0997</v>
      </c>
      <c r="O31" s="115">
        <v>16.0997</v>
      </c>
      <c r="P31" s="115">
        <v>16.0997</v>
      </c>
      <c r="Q31" s="115">
        <v>16.0997</v>
      </c>
      <c r="R31" s="115">
        <v>16.0997</v>
      </c>
      <c r="S31" s="115">
        <v>16.0997</v>
      </c>
      <c r="T31" s="115">
        <v>16.0997</v>
      </c>
      <c r="U31" s="115">
        <v>16.0997</v>
      </c>
      <c r="V31" s="115">
        <v>16.0997</v>
      </c>
      <c r="W31" s="115">
        <v>16.0997</v>
      </c>
      <c r="X31" s="115">
        <v>16.0997</v>
      </c>
      <c r="Y31" s="115">
        <v>16.0997</v>
      </c>
      <c r="Z31" s="115">
        <v>16.0997</v>
      </c>
      <c r="AA31" s="115">
        <v>16.0997</v>
      </c>
      <c r="AB31" s="115">
        <v>16.0997</v>
      </c>
      <c r="AC31" s="115">
        <v>16.6409</v>
      </c>
      <c r="AD31" s="115">
        <v>17.3656</v>
      </c>
      <c r="AE31" s="115">
        <v>18.1285</v>
      </c>
      <c r="AF31" s="115">
        <v>19.0206</v>
      </c>
      <c r="AG31" s="115">
        <v>20.4394</v>
      </c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98"/>
      <c r="AS31" s="106">
        <v>45</v>
      </c>
      <c r="AT31" s="114">
        <v>11.6451</v>
      </c>
      <c r="AU31" s="115">
        <v>11.8263</v>
      </c>
      <c r="AV31" s="115">
        <v>11.9984</v>
      </c>
      <c r="AW31" s="115">
        <v>12.1654</v>
      </c>
      <c r="AX31" s="115">
        <v>12.326</v>
      </c>
      <c r="AY31" s="115">
        <v>12.4801</v>
      </c>
      <c r="AZ31" s="115">
        <v>12.4801</v>
      </c>
      <c r="BA31" s="115">
        <v>12.4801</v>
      </c>
      <c r="BB31" s="115">
        <v>12.4801</v>
      </c>
      <c r="BC31" s="115">
        <v>12.4801</v>
      </c>
      <c r="BD31" s="115">
        <v>12.4801</v>
      </c>
      <c r="BE31" s="115">
        <v>12.4801</v>
      </c>
      <c r="BF31" s="115">
        <v>12.4801</v>
      </c>
      <c r="BG31" s="115">
        <v>12.4801</v>
      </c>
      <c r="BH31" s="115">
        <v>12.4801</v>
      </c>
      <c r="BI31" s="115">
        <v>12.4801</v>
      </c>
      <c r="BJ31" s="115">
        <v>12.4801</v>
      </c>
      <c r="BK31" s="115">
        <v>12.4801</v>
      </c>
      <c r="BL31" s="115">
        <v>12.4801</v>
      </c>
      <c r="BM31" s="115">
        <v>12.4801</v>
      </c>
      <c r="BN31" s="115">
        <v>12.4801</v>
      </c>
      <c r="BO31" s="115">
        <v>12.5427</v>
      </c>
      <c r="BP31" s="115">
        <v>12.6681</v>
      </c>
      <c r="BQ31" s="115">
        <v>12.7935</v>
      </c>
      <c r="BR31" s="115">
        <v>12.9189</v>
      </c>
      <c r="BS31" s="115">
        <v>14.4906</v>
      </c>
      <c r="BT31" s="115">
        <v>14.8672</v>
      </c>
      <c r="BU31" s="115">
        <v>15.8776</v>
      </c>
      <c r="BV31" s="115">
        <v>17.387</v>
      </c>
      <c r="BW31" s="115">
        <v>18.7322</v>
      </c>
      <c r="BX31" s="115">
        <v>20.5561</v>
      </c>
      <c r="BY31" s="116"/>
      <c r="BZ31" s="116"/>
      <c r="CA31" s="116"/>
      <c r="CB31" s="116"/>
      <c r="CC31" s="116"/>
      <c r="CD31" s="115"/>
      <c r="CE31" s="115"/>
      <c r="CF31" s="115"/>
      <c r="CG31" s="115"/>
      <c r="CH31" s="115"/>
    </row>
    <row r="32" spans="1:86" ht="12.75">
      <c r="A32" s="103"/>
      <c r="B32" s="104">
        <v>46</v>
      </c>
      <c r="C32" s="114">
        <v>11.3092</v>
      </c>
      <c r="D32" s="115">
        <v>12.126</v>
      </c>
      <c r="E32" s="115">
        <v>12.9721</v>
      </c>
      <c r="F32" s="115">
        <v>13.8491</v>
      </c>
      <c r="G32" s="115">
        <v>14.7612</v>
      </c>
      <c r="H32" s="115">
        <v>15.706</v>
      </c>
      <c r="I32" s="115">
        <v>16.4567</v>
      </c>
      <c r="J32" s="115">
        <v>16.4567</v>
      </c>
      <c r="K32" s="115">
        <v>16.4567</v>
      </c>
      <c r="L32" s="115">
        <v>16.4567</v>
      </c>
      <c r="M32" s="115">
        <v>16.4567</v>
      </c>
      <c r="N32" s="115">
        <v>16.4567</v>
      </c>
      <c r="O32" s="115">
        <v>16.4567</v>
      </c>
      <c r="P32" s="115">
        <v>16.4567</v>
      </c>
      <c r="Q32" s="115">
        <v>16.4567</v>
      </c>
      <c r="R32" s="115">
        <v>16.4567</v>
      </c>
      <c r="S32" s="115">
        <v>16.4567</v>
      </c>
      <c r="T32" s="115">
        <v>16.4567</v>
      </c>
      <c r="U32" s="115">
        <v>16.4567</v>
      </c>
      <c r="V32" s="115">
        <v>16.4567</v>
      </c>
      <c r="W32" s="115">
        <v>16.4567</v>
      </c>
      <c r="X32" s="115">
        <v>16.4567</v>
      </c>
      <c r="Y32" s="115">
        <v>16.4567</v>
      </c>
      <c r="Z32" s="115">
        <v>16.4567</v>
      </c>
      <c r="AA32" s="115">
        <v>16.4567</v>
      </c>
      <c r="AB32" s="115">
        <v>16.4567</v>
      </c>
      <c r="AC32" s="115">
        <v>16.4567</v>
      </c>
      <c r="AD32" s="115">
        <v>17.0979</v>
      </c>
      <c r="AE32" s="115">
        <v>17.7688</v>
      </c>
      <c r="AF32" s="115">
        <v>18.6496</v>
      </c>
      <c r="AG32" s="115">
        <v>19.9585</v>
      </c>
      <c r="AH32" s="115">
        <v>20.9547</v>
      </c>
      <c r="AI32" s="115"/>
      <c r="AJ32" s="115"/>
      <c r="AK32" s="115"/>
      <c r="AL32" s="115"/>
      <c r="AM32" s="115"/>
      <c r="AN32" s="115"/>
      <c r="AO32" s="115"/>
      <c r="AP32" s="115"/>
      <c r="AQ32" s="115"/>
      <c r="AR32" s="98"/>
      <c r="AS32" s="106">
        <v>46</v>
      </c>
      <c r="AT32" s="114">
        <v>11.2346</v>
      </c>
      <c r="AU32" s="115">
        <v>12.0299</v>
      </c>
      <c r="AV32" s="115">
        <v>12.217</v>
      </c>
      <c r="AW32" s="115">
        <v>12.3947</v>
      </c>
      <c r="AX32" s="115">
        <v>12.5673</v>
      </c>
      <c r="AY32" s="115">
        <v>12.7332</v>
      </c>
      <c r="AZ32" s="115">
        <v>12.7332</v>
      </c>
      <c r="BA32" s="115">
        <v>12.7332</v>
      </c>
      <c r="BB32" s="115">
        <v>12.7332</v>
      </c>
      <c r="BC32" s="115">
        <v>12.7332</v>
      </c>
      <c r="BD32" s="115">
        <v>12.7332</v>
      </c>
      <c r="BE32" s="115">
        <v>12.7332</v>
      </c>
      <c r="BF32" s="115">
        <v>12.7332</v>
      </c>
      <c r="BG32" s="115">
        <v>12.7332</v>
      </c>
      <c r="BH32" s="115">
        <v>12.7332</v>
      </c>
      <c r="BI32" s="115">
        <v>12.7332</v>
      </c>
      <c r="BJ32" s="115">
        <v>12.7332</v>
      </c>
      <c r="BK32" s="115">
        <v>12.7332</v>
      </c>
      <c r="BL32" s="115">
        <v>12.7332</v>
      </c>
      <c r="BM32" s="115">
        <v>12.7332</v>
      </c>
      <c r="BN32" s="115">
        <v>12.7332</v>
      </c>
      <c r="BO32" s="115">
        <v>12.7332</v>
      </c>
      <c r="BP32" s="115">
        <v>12.793</v>
      </c>
      <c r="BQ32" s="115">
        <v>12.9275</v>
      </c>
      <c r="BR32" s="115">
        <v>13.057</v>
      </c>
      <c r="BS32" s="115">
        <v>14.4418</v>
      </c>
      <c r="BT32" s="115">
        <v>14.8102</v>
      </c>
      <c r="BU32" s="115">
        <v>15.5884</v>
      </c>
      <c r="BV32" s="115">
        <v>17.0931</v>
      </c>
      <c r="BW32" s="115">
        <v>18.3475</v>
      </c>
      <c r="BX32" s="115">
        <v>20.067</v>
      </c>
      <c r="BY32" s="115">
        <v>21.0761</v>
      </c>
      <c r="BZ32" s="116"/>
      <c r="CA32" s="116"/>
      <c r="CB32" s="116"/>
      <c r="CC32" s="116"/>
      <c r="CD32" s="115"/>
      <c r="CE32" s="115"/>
      <c r="CF32" s="115"/>
      <c r="CG32" s="115"/>
      <c r="CH32" s="115"/>
    </row>
    <row r="33" spans="1:86" ht="12.75">
      <c r="A33" s="103"/>
      <c r="B33" s="104">
        <v>47</v>
      </c>
      <c r="C33" s="114">
        <v>10.9184</v>
      </c>
      <c r="D33" s="115">
        <v>11.7381</v>
      </c>
      <c r="E33" s="115">
        <v>12.5859</v>
      </c>
      <c r="F33" s="115">
        <v>13.4641</v>
      </c>
      <c r="G33" s="115">
        <v>14.3744</v>
      </c>
      <c r="H33" s="115">
        <v>15.3211</v>
      </c>
      <c r="I33" s="115">
        <v>16.0464</v>
      </c>
      <c r="J33" s="115">
        <v>16.8256</v>
      </c>
      <c r="K33" s="115">
        <v>16.8256</v>
      </c>
      <c r="L33" s="115">
        <v>16.8256</v>
      </c>
      <c r="M33" s="115">
        <v>16.8256</v>
      </c>
      <c r="N33" s="115">
        <v>16.8256</v>
      </c>
      <c r="O33" s="115">
        <v>16.8256</v>
      </c>
      <c r="P33" s="115">
        <v>16.8256</v>
      </c>
      <c r="Q33" s="115">
        <v>16.8256</v>
      </c>
      <c r="R33" s="115">
        <v>16.8256</v>
      </c>
      <c r="S33" s="115">
        <v>16.8256</v>
      </c>
      <c r="T33" s="115">
        <v>16.8256</v>
      </c>
      <c r="U33" s="115">
        <v>16.8256</v>
      </c>
      <c r="V33" s="115">
        <v>16.8256</v>
      </c>
      <c r="W33" s="115">
        <v>16.8256</v>
      </c>
      <c r="X33" s="115">
        <v>16.8256</v>
      </c>
      <c r="Y33" s="115">
        <v>16.8256</v>
      </c>
      <c r="Z33" s="115">
        <v>16.8256</v>
      </c>
      <c r="AA33" s="115">
        <v>16.8256</v>
      </c>
      <c r="AB33" s="115">
        <v>16.8256</v>
      </c>
      <c r="AC33" s="115">
        <v>16.8256</v>
      </c>
      <c r="AD33" s="115">
        <v>16.8256</v>
      </c>
      <c r="AE33" s="115">
        <v>17.5742</v>
      </c>
      <c r="AF33" s="115">
        <v>18.2758</v>
      </c>
      <c r="AG33" s="115">
        <v>19.4757</v>
      </c>
      <c r="AH33" s="115">
        <v>20.4602</v>
      </c>
      <c r="AI33" s="115">
        <v>21.4942</v>
      </c>
      <c r="AJ33" s="115"/>
      <c r="AK33" s="115"/>
      <c r="AL33" s="115"/>
      <c r="AM33" s="115"/>
      <c r="AN33" s="115"/>
      <c r="AO33" s="115"/>
      <c r="AP33" s="115"/>
      <c r="AQ33" s="115"/>
      <c r="AR33" s="98"/>
      <c r="AS33" s="106">
        <v>47</v>
      </c>
      <c r="AT33" s="114">
        <v>10.8843</v>
      </c>
      <c r="AU33" s="115">
        <v>11.6159</v>
      </c>
      <c r="AV33" s="115">
        <v>12.4381</v>
      </c>
      <c r="AW33" s="115">
        <v>12.6316</v>
      </c>
      <c r="AX33" s="115">
        <v>12.8154</v>
      </c>
      <c r="AY33" s="115">
        <v>12.9937</v>
      </c>
      <c r="AZ33" s="115">
        <v>12.9937</v>
      </c>
      <c r="BA33" s="115">
        <v>12.9937</v>
      </c>
      <c r="BB33" s="115">
        <v>12.9937</v>
      </c>
      <c r="BC33" s="115">
        <v>12.9937</v>
      </c>
      <c r="BD33" s="115">
        <v>12.9937</v>
      </c>
      <c r="BE33" s="115">
        <v>12.9937</v>
      </c>
      <c r="BF33" s="115">
        <v>12.9937</v>
      </c>
      <c r="BG33" s="115">
        <v>12.9937</v>
      </c>
      <c r="BH33" s="115">
        <v>12.9937</v>
      </c>
      <c r="BI33" s="115">
        <v>12.9937</v>
      </c>
      <c r="BJ33" s="115">
        <v>12.9937</v>
      </c>
      <c r="BK33" s="115">
        <v>12.9937</v>
      </c>
      <c r="BL33" s="115">
        <v>12.9937</v>
      </c>
      <c r="BM33" s="115">
        <v>12.9937</v>
      </c>
      <c r="BN33" s="115">
        <v>12.9937</v>
      </c>
      <c r="BO33" s="115">
        <v>12.9937</v>
      </c>
      <c r="BP33" s="115">
        <v>12.9937</v>
      </c>
      <c r="BQ33" s="115">
        <v>13.0607</v>
      </c>
      <c r="BR33" s="115">
        <v>13.1946</v>
      </c>
      <c r="BS33" s="115">
        <v>14.3794</v>
      </c>
      <c r="BT33" s="115">
        <v>14.7603</v>
      </c>
      <c r="BU33" s="115">
        <v>15.5435</v>
      </c>
      <c r="BV33" s="115">
        <v>16.7073</v>
      </c>
      <c r="BW33" s="115">
        <v>17.9569</v>
      </c>
      <c r="BX33" s="115">
        <v>19.5711</v>
      </c>
      <c r="BY33" s="115">
        <v>20.5764</v>
      </c>
      <c r="BZ33" s="115">
        <v>21.6197</v>
      </c>
      <c r="CA33" s="116"/>
      <c r="CB33" s="116"/>
      <c r="CC33" s="116"/>
      <c r="CD33" s="115"/>
      <c r="CE33" s="115"/>
      <c r="CF33" s="115"/>
      <c r="CG33" s="115"/>
      <c r="CH33" s="115"/>
    </row>
    <row r="34" spans="1:86" ht="12.75">
      <c r="A34" s="103"/>
      <c r="B34" s="104">
        <v>48</v>
      </c>
      <c r="C34" s="114">
        <v>10.531</v>
      </c>
      <c r="D34" s="115">
        <v>11.3501</v>
      </c>
      <c r="E34" s="115">
        <v>12.2022</v>
      </c>
      <c r="F34" s="115">
        <v>13.0835</v>
      </c>
      <c r="G34" s="115">
        <v>13.9964</v>
      </c>
      <c r="H34" s="115">
        <v>14.9427</v>
      </c>
      <c r="I34" s="115">
        <v>15.6424</v>
      </c>
      <c r="J34" s="115">
        <v>16.3965</v>
      </c>
      <c r="K34" s="115">
        <v>17.2065</v>
      </c>
      <c r="L34" s="115">
        <v>17.2065</v>
      </c>
      <c r="M34" s="115">
        <v>17.2065</v>
      </c>
      <c r="N34" s="115">
        <v>17.2065</v>
      </c>
      <c r="O34" s="115">
        <v>17.2065</v>
      </c>
      <c r="P34" s="115">
        <v>17.2065</v>
      </c>
      <c r="Q34" s="115">
        <v>17.2065</v>
      </c>
      <c r="R34" s="115">
        <v>17.2065</v>
      </c>
      <c r="S34" s="115">
        <v>17.2065</v>
      </c>
      <c r="T34" s="115">
        <v>17.2065</v>
      </c>
      <c r="U34" s="115">
        <v>17.2065</v>
      </c>
      <c r="V34" s="115">
        <v>17.2065</v>
      </c>
      <c r="W34" s="115">
        <v>17.2065</v>
      </c>
      <c r="X34" s="115">
        <v>17.2065</v>
      </c>
      <c r="Y34" s="115">
        <v>17.2065</v>
      </c>
      <c r="Z34" s="115">
        <v>17.2065</v>
      </c>
      <c r="AA34" s="115">
        <v>17.2065</v>
      </c>
      <c r="AB34" s="115">
        <v>17.2065</v>
      </c>
      <c r="AC34" s="115">
        <v>17.2065</v>
      </c>
      <c r="AD34" s="115">
        <v>17.2065</v>
      </c>
      <c r="AE34" s="115">
        <v>17.2065</v>
      </c>
      <c r="AF34" s="115">
        <v>17.9847</v>
      </c>
      <c r="AG34" s="115">
        <v>18.9894</v>
      </c>
      <c r="AH34" s="115">
        <v>19.9613</v>
      </c>
      <c r="AI34" s="115">
        <v>20.9848</v>
      </c>
      <c r="AJ34" s="115">
        <v>22.0597</v>
      </c>
      <c r="AK34" s="115"/>
      <c r="AL34" s="115"/>
      <c r="AM34" s="115"/>
      <c r="AN34" s="115"/>
      <c r="AO34" s="115"/>
      <c r="AP34" s="115"/>
      <c r="AQ34" s="115"/>
      <c r="AR34" s="98"/>
      <c r="AS34" s="106">
        <v>48</v>
      </c>
      <c r="AT34" s="114">
        <v>10.4477</v>
      </c>
      <c r="AU34" s="115">
        <v>11.2123</v>
      </c>
      <c r="AV34" s="115">
        <v>12.0211</v>
      </c>
      <c r="AW34" s="115">
        <v>12.872</v>
      </c>
      <c r="AX34" s="115">
        <v>13.0723</v>
      </c>
      <c r="AY34" s="115">
        <v>13.2624</v>
      </c>
      <c r="AZ34" s="115">
        <v>13.2624</v>
      </c>
      <c r="BA34" s="115">
        <v>13.2624</v>
      </c>
      <c r="BB34" s="115">
        <v>13.2624</v>
      </c>
      <c r="BC34" s="115">
        <v>13.2624</v>
      </c>
      <c r="BD34" s="115">
        <v>13.2624</v>
      </c>
      <c r="BE34" s="115">
        <v>13.2624</v>
      </c>
      <c r="BF34" s="115">
        <v>13.2624</v>
      </c>
      <c r="BG34" s="115">
        <v>13.2624</v>
      </c>
      <c r="BH34" s="115">
        <v>13.2624</v>
      </c>
      <c r="BI34" s="115">
        <v>13.2624</v>
      </c>
      <c r="BJ34" s="115">
        <v>13.2624</v>
      </c>
      <c r="BK34" s="115">
        <v>13.2624</v>
      </c>
      <c r="BL34" s="115">
        <v>13.2624</v>
      </c>
      <c r="BM34" s="115">
        <v>13.2624</v>
      </c>
      <c r="BN34" s="115">
        <v>13.2624</v>
      </c>
      <c r="BO34" s="115">
        <v>13.2624</v>
      </c>
      <c r="BP34" s="115">
        <v>13.2624</v>
      </c>
      <c r="BQ34" s="115">
        <v>13.2624</v>
      </c>
      <c r="BR34" s="115">
        <v>13.3317</v>
      </c>
      <c r="BS34" s="115">
        <v>14.1035</v>
      </c>
      <c r="BT34" s="115">
        <v>14.6964</v>
      </c>
      <c r="BU34" s="115">
        <v>15.4847</v>
      </c>
      <c r="BV34" s="115">
        <v>16.3175</v>
      </c>
      <c r="BW34" s="115">
        <v>17.5603</v>
      </c>
      <c r="BX34" s="115">
        <v>19.0698</v>
      </c>
      <c r="BY34" s="115">
        <v>20.0693</v>
      </c>
      <c r="BZ34" s="115">
        <v>21.1096</v>
      </c>
      <c r="CA34" s="115">
        <v>22.1893</v>
      </c>
      <c r="CB34" s="116"/>
      <c r="CC34" s="116"/>
      <c r="CD34" s="115"/>
      <c r="CE34" s="115"/>
      <c r="CF34" s="115"/>
      <c r="CG34" s="115"/>
      <c r="CH34" s="115"/>
    </row>
    <row r="35" spans="1:86" ht="12.75">
      <c r="A35" s="103"/>
      <c r="B35" s="104">
        <v>49</v>
      </c>
      <c r="C35" s="114">
        <v>10.1485</v>
      </c>
      <c r="D35" s="115">
        <v>10.9668</v>
      </c>
      <c r="E35" s="115">
        <v>11.8198</v>
      </c>
      <c r="F35" s="115">
        <v>12.7072</v>
      </c>
      <c r="G35" s="115">
        <v>13.625</v>
      </c>
      <c r="H35" s="115">
        <v>14.5756</v>
      </c>
      <c r="I35" s="115">
        <v>15.2453</v>
      </c>
      <c r="J35" s="115">
        <v>15.974</v>
      </c>
      <c r="K35" s="115">
        <v>16.7593</v>
      </c>
      <c r="L35" s="115">
        <v>17.6028</v>
      </c>
      <c r="M35" s="115">
        <v>17.6028</v>
      </c>
      <c r="N35" s="115">
        <v>17.6028</v>
      </c>
      <c r="O35" s="115">
        <v>17.6028</v>
      </c>
      <c r="P35" s="115">
        <v>17.6028</v>
      </c>
      <c r="Q35" s="115">
        <v>17.6028</v>
      </c>
      <c r="R35" s="115">
        <v>17.6028</v>
      </c>
      <c r="S35" s="115">
        <v>17.6028</v>
      </c>
      <c r="T35" s="115">
        <v>17.6028</v>
      </c>
      <c r="U35" s="115">
        <v>17.6028</v>
      </c>
      <c r="V35" s="115">
        <v>17.6028</v>
      </c>
      <c r="W35" s="115">
        <v>17.6028</v>
      </c>
      <c r="X35" s="115">
        <v>17.6028</v>
      </c>
      <c r="Y35" s="115">
        <v>17.6028</v>
      </c>
      <c r="Z35" s="115">
        <v>17.6028</v>
      </c>
      <c r="AA35" s="115">
        <v>17.6028</v>
      </c>
      <c r="AB35" s="115">
        <v>17.6028</v>
      </c>
      <c r="AC35" s="115">
        <v>17.6028</v>
      </c>
      <c r="AD35" s="115">
        <v>17.6028</v>
      </c>
      <c r="AE35" s="115">
        <v>17.6028</v>
      </c>
      <c r="AF35" s="115">
        <v>17.6028</v>
      </c>
      <c r="AG35" s="115">
        <v>18.5033</v>
      </c>
      <c r="AH35" s="115">
        <v>19.4596</v>
      </c>
      <c r="AI35" s="115">
        <v>20.4716</v>
      </c>
      <c r="AJ35" s="115">
        <v>21.5375</v>
      </c>
      <c r="AK35" s="115">
        <v>22.6568</v>
      </c>
      <c r="AL35" s="115"/>
      <c r="AM35" s="115"/>
      <c r="AN35" s="115"/>
      <c r="AO35" s="115"/>
      <c r="AP35" s="115"/>
      <c r="AQ35" s="115"/>
      <c r="AR35" s="98"/>
      <c r="AS35" s="106">
        <v>49</v>
      </c>
      <c r="AT35" s="114">
        <v>10.0784</v>
      </c>
      <c r="AU35" s="115">
        <v>10.8228</v>
      </c>
      <c r="AV35" s="115">
        <v>11.6148</v>
      </c>
      <c r="AW35" s="115">
        <v>12.4526</v>
      </c>
      <c r="AX35" s="115">
        <v>13.3341</v>
      </c>
      <c r="AY35" s="115">
        <v>13.5415</v>
      </c>
      <c r="AZ35" s="115">
        <v>13.5415</v>
      </c>
      <c r="BA35" s="115">
        <v>13.5415</v>
      </c>
      <c r="BB35" s="115">
        <v>13.5415</v>
      </c>
      <c r="BC35" s="115">
        <v>13.5415</v>
      </c>
      <c r="BD35" s="115">
        <v>13.5415</v>
      </c>
      <c r="BE35" s="115">
        <v>13.5415</v>
      </c>
      <c r="BF35" s="115">
        <v>13.5415</v>
      </c>
      <c r="BG35" s="115">
        <v>13.5415</v>
      </c>
      <c r="BH35" s="115">
        <v>13.5415</v>
      </c>
      <c r="BI35" s="115">
        <v>13.5415</v>
      </c>
      <c r="BJ35" s="115">
        <v>13.5415</v>
      </c>
      <c r="BK35" s="115">
        <v>13.5415</v>
      </c>
      <c r="BL35" s="115">
        <v>13.5415</v>
      </c>
      <c r="BM35" s="115">
        <v>13.5415</v>
      </c>
      <c r="BN35" s="115">
        <v>13.5415</v>
      </c>
      <c r="BO35" s="115">
        <v>13.5415</v>
      </c>
      <c r="BP35" s="115">
        <v>13.5415</v>
      </c>
      <c r="BQ35" s="115">
        <v>13.5415</v>
      </c>
      <c r="BR35" s="115">
        <v>13.5415</v>
      </c>
      <c r="BS35" s="115">
        <v>14.044</v>
      </c>
      <c r="BT35" s="115">
        <v>14.4896</v>
      </c>
      <c r="BU35" s="115">
        <v>15.3536</v>
      </c>
      <c r="BV35" s="115">
        <v>16.2749</v>
      </c>
      <c r="BW35" s="115">
        <v>17.1598</v>
      </c>
      <c r="BX35" s="115">
        <v>18.5613</v>
      </c>
      <c r="BY35" s="115">
        <v>19.5574</v>
      </c>
      <c r="BZ35" s="115">
        <v>20.5927</v>
      </c>
      <c r="CA35" s="115">
        <v>21.6704</v>
      </c>
      <c r="CB35" s="115">
        <v>22.7889</v>
      </c>
      <c r="CC35" s="116"/>
      <c r="CD35" s="115"/>
      <c r="CE35" s="115"/>
      <c r="CF35" s="115"/>
      <c r="CG35" s="115"/>
      <c r="CH35" s="115"/>
    </row>
    <row r="36" spans="1:86" ht="12.75">
      <c r="A36" s="103"/>
      <c r="B36" s="104">
        <v>50</v>
      </c>
      <c r="C36" s="114">
        <v>9.7703</v>
      </c>
      <c r="D36" s="115">
        <v>10.5911</v>
      </c>
      <c r="E36" s="115">
        <v>11.4451</v>
      </c>
      <c r="F36" s="115">
        <v>12.3353</v>
      </c>
      <c r="G36" s="115">
        <v>13.2613</v>
      </c>
      <c r="H36" s="115">
        <v>14.2192</v>
      </c>
      <c r="I36" s="115">
        <v>14.858</v>
      </c>
      <c r="J36" s="115">
        <v>15.5568</v>
      </c>
      <c r="K36" s="115">
        <v>16.3174</v>
      </c>
      <c r="L36" s="115">
        <v>17.1369</v>
      </c>
      <c r="M36" s="115">
        <v>18.0172</v>
      </c>
      <c r="N36" s="115">
        <v>18.0172</v>
      </c>
      <c r="O36" s="115">
        <v>18.0172</v>
      </c>
      <c r="P36" s="115">
        <v>18.0172</v>
      </c>
      <c r="Q36" s="115">
        <v>18.0172</v>
      </c>
      <c r="R36" s="115">
        <v>18.0172</v>
      </c>
      <c r="S36" s="115">
        <v>18.0172</v>
      </c>
      <c r="T36" s="115">
        <v>18.0172</v>
      </c>
      <c r="U36" s="115">
        <v>18.0172</v>
      </c>
      <c r="V36" s="115">
        <v>18.0172</v>
      </c>
      <c r="W36" s="115">
        <v>18.0172</v>
      </c>
      <c r="X36" s="115">
        <v>18.0172</v>
      </c>
      <c r="Y36" s="115">
        <v>18.0172</v>
      </c>
      <c r="Z36" s="115">
        <v>18.0172</v>
      </c>
      <c r="AA36" s="115">
        <v>18.0172</v>
      </c>
      <c r="AB36" s="115">
        <v>18.0172</v>
      </c>
      <c r="AC36" s="115">
        <v>18.0172</v>
      </c>
      <c r="AD36" s="115">
        <v>18.0172</v>
      </c>
      <c r="AE36" s="115">
        <v>18.0172</v>
      </c>
      <c r="AF36" s="115">
        <v>18.0172</v>
      </c>
      <c r="AG36" s="115">
        <v>18.0172</v>
      </c>
      <c r="AH36" s="115">
        <v>18.9569</v>
      </c>
      <c r="AI36" s="115">
        <v>19.9549</v>
      </c>
      <c r="AJ36" s="115">
        <v>21.0111</v>
      </c>
      <c r="AK36" s="115">
        <v>22.1235</v>
      </c>
      <c r="AL36" s="115">
        <v>23.2916</v>
      </c>
      <c r="AM36" s="115"/>
      <c r="AN36" s="115"/>
      <c r="AO36" s="115"/>
      <c r="AP36" s="115"/>
      <c r="AQ36" s="115"/>
      <c r="AR36" s="98"/>
      <c r="AS36" s="106">
        <v>50</v>
      </c>
      <c r="AT36" s="114">
        <v>9.7275</v>
      </c>
      <c r="AU36" s="115">
        <v>10.4537</v>
      </c>
      <c r="AV36" s="115">
        <v>11.2258</v>
      </c>
      <c r="AW36" s="115">
        <v>12.0473</v>
      </c>
      <c r="AX36" s="115">
        <v>12.9163</v>
      </c>
      <c r="AY36" s="115">
        <v>13.8306</v>
      </c>
      <c r="AZ36" s="115">
        <v>13.8306</v>
      </c>
      <c r="BA36" s="115">
        <v>13.8306</v>
      </c>
      <c r="BB36" s="115">
        <v>13.8306</v>
      </c>
      <c r="BC36" s="115">
        <v>13.8306</v>
      </c>
      <c r="BD36" s="115">
        <v>13.8306</v>
      </c>
      <c r="BE36" s="115">
        <v>13.8306</v>
      </c>
      <c r="BF36" s="115">
        <v>13.8306</v>
      </c>
      <c r="BG36" s="115">
        <v>13.8306</v>
      </c>
      <c r="BH36" s="115">
        <v>13.8306</v>
      </c>
      <c r="BI36" s="115">
        <v>13.8306</v>
      </c>
      <c r="BJ36" s="115">
        <v>13.8306</v>
      </c>
      <c r="BK36" s="115">
        <v>13.8306</v>
      </c>
      <c r="BL36" s="115">
        <v>13.8306</v>
      </c>
      <c r="BM36" s="115">
        <v>13.8306</v>
      </c>
      <c r="BN36" s="115">
        <v>13.8306</v>
      </c>
      <c r="BO36" s="115">
        <v>13.8306</v>
      </c>
      <c r="BP36" s="115">
        <v>13.8306</v>
      </c>
      <c r="BQ36" s="115">
        <v>13.8306</v>
      </c>
      <c r="BR36" s="115">
        <v>13.8306</v>
      </c>
      <c r="BS36" s="115">
        <v>13.8306</v>
      </c>
      <c r="BT36" s="115">
        <v>14.4262</v>
      </c>
      <c r="BU36" s="115">
        <v>15.1324</v>
      </c>
      <c r="BV36" s="115">
        <v>15.9643</v>
      </c>
      <c r="BW36" s="115">
        <v>16.7552</v>
      </c>
      <c r="BX36" s="115">
        <v>18.054</v>
      </c>
      <c r="BY36" s="115">
        <v>19.0403</v>
      </c>
      <c r="BZ36" s="115">
        <v>20.0705</v>
      </c>
      <c r="CA36" s="115">
        <v>21.1443</v>
      </c>
      <c r="CB36" s="115">
        <v>22.2621</v>
      </c>
      <c r="CC36" s="115">
        <v>23.4222</v>
      </c>
      <c r="CD36" s="115"/>
      <c r="CE36" s="115"/>
      <c r="CF36" s="115"/>
      <c r="CG36" s="115"/>
      <c r="CH36" s="115"/>
    </row>
    <row r="37" spans="1:86" ht="12.75">
      <c r="A37" s="103"/>
      <c r="B37" s="104">
        <v>51</v>
      </c>
      <c r="C37" s="114">
        <v>9.3958</v>
      </c>
      <c r="D37" s="115">
        <v>10.2215</v>
      </c>
      <c r="E37" s="115">
        <v>11.0802</v>
      </c>
      <c r="F37" s="115">
        <v>11.9736</v>
      </c>
      <c r="G37" s="115">
        <v>12.9049</v>
      </c>
      <c r="H37" s="115">
        <v>13.8737</v>
      </c>
      <c r="I37" s="115">
        <v>14.4784</v>
      </c>
      <c r="J37" s="115">
        <v>15.1467</v>
      </c>
      <c r="K37" s="115">
        <v>15.8778</v>
      </c>
      <c r="L37" s="115">
        <v>16.6735</v>
      </c>
      <c r="M37" s="115">
        <v>17.5308</v>
      </c>
      <c r="N37" s="115">
        <v>18.4518</v>
      </c>
      <c r="O37" s="115">
        <v>18.4518</v>
      </c>
      <c r="P37" s="115">
        <v>18.4518</v>
      </c>
      <c r="Q37" s="115">
        <v>18.4518</v>
      </c>
      <c r="R37" s="115">
        <v>18.4518</v>
      </c>
      <c r="S37" s="115">
        <v>18.4518</v>
      </c>
      <c r="T37" s="115">
        <v>18.4518</v>
      </c>
      <c r="U37" s="115">
        <v>18.4518</v>
      </c>
      <c r="V37" s="115">
        <v>18.4518</v>
      </c>
      <c r="W37" s="115">
        <v>18.4518</v>
      </c>
      <c r="X37" s="115">
        <v>18.4518</v>
      </c>
      <c r="Y37" s="115">
        <v>18.4518</v>
      </c>
      <c r="Z37" s="115">
        <v>18.4518</v>
      </c>
      <c r="AA37" s="115">
        <v>18.4518</v>
      </c>
      <c r="AB37" s="115">
        <v>18.4518</v>
      </c>
      <c r="AC37" s="115">
        <v>18.4518</v>
      </c>
      <c r="AD37" s="115">
        <v>18.4518</v>
      </c>
      <c r="AE37" s="115">
        <v>18.4518</v>
      </c>
      <c r="AF37" s="115">
        <v>18.4518</v>
      </c>
      <c r="AG37" s="115">
        <v>18.4518</v>
      </c>
      <c r="AH37" s="115">
        <v>18.4518</v>
      </c>
      <c r="AI37" s="115">
        <v>19.4349</v>
      </c>
      <c r="AJ37" s="115">
        <v>20.479</v>
      </c>
      <c r="AK37" s="115">
        <v>21.584</v>
      </c>
      <c r="AL37" s="115">
        <v>22.7477</v>
      </c>
      <c r="AM37" s="115">
        <v>22.7477</v>
      </c>
      <c r="AN37" s="115"/>
      <c r="AO37" s="115"/>
      <c r="AP37" s="115"/>
      <c r="AQ37" s="115"/>
      <c r="AR37" s="98"/>
      <c r="AS37" s="106">
        <v>51</v>
      </c>
      <c r="AT37" s="114">
        <v>9.4076</v>
      </c>
      <c r="AU37" s="115">
        <v>10.1034</v>
      </c>
      <c r="AV37" s="115">
        <v>10.8576</v>
      </c>
      <c r="AW37" s="115">
        <v>11.6595</v>
      </c>
      <c r="AX37" s="115">
        <v>12.5127</v>
      </c>
      <c r="AY37" s="115">
        <v>13.4153</v>
      </c>
      <c r="AZ37" s="115">
        <v>14.1313</v>
      </c>
      <c r="BA37" s="115">
        <v>14.1313</v>
      </c>
      <c r="BB37" s="115">
        <v>14.1313</v>
      </c>
      <c r="BC37" s="115">
        <v>14.1313</v>
      </c>
      <c r="BD37" s="115">
        <v>14.1313</v>
      </c>
      <c r="BE37" s="115">
        <v>14.1313</v>
      </c>
      <c r="BF37" s="115">
        <v>14.1313</v>
      </c>
      <c r="BG37" s="115">
        <v>14.1313</v>
      </c>
      <c r="BH37" s="115">
        <v>14.1313</v>
      </c>
      <c r="BI37" s="115">
        <v>14.1313</v>
      </c>
      <c r="BJ37" s="115">
        <v>14.1313</v>
      </c>
      <c r="BK37" s="115">
        <v>14.1313</v>
      </c>
      <c r="BL37" s="115">
        <v>14.1313</v>
      </c>
      <c r="BM37" s="115">
        <v>14.1313</v>
      </c>
      <c r="BN37" s="115">
        <v>14.1313</v>
      </c>
      <c r="BO37" s="115">
        <v>14.1313</v>
      </c>
      <c r="BP37" s="115">
        <v>14.1313</v>
      </c>
      <c r="BQ37" s="115">
        <v>14.1313</v>
      </c>
      <c r="BR37" s="115">
        <v>14.1313</v>
      </c>
      <c r="BS37" s="115">
        <v>14.1313</v>
      </c>
      <c r="BT37" s="115">
        <v>14.1313</v>
      </c>
      <c r="BU37" s="115">
        <v>14.8273</v>
      </c>
      <c r="BV37" s="115">
        <v>15.5662</v>
      </c>
      <c r="BW37" s="115">
        <v>16.3475</v>
      </c>
      <c r="BX37" s="115">
        <v>17.5407</v>
      </c>
      <c r="BY37" s="115">
        <v>18.5179</v>
      </c>
      <c r="BZ37" s="115">
        <v>19.5424</v>
      </c>
      <c r="CA37" s="115">
        <v>20.6123</v>
      </c>
      <c r="CB37" s="115">
        <v>21.7277</v>
      </c>
      <c r="CC37" s="115">
        <v>22.8086</v>
      </c>
      <c r="CD37" s="115">
        <v>22.8086</v>
      </c>
      <c r="CE37" s="115"/>
      <c r="CF37" s="115"/>
      <c r="CG37" s="115"/>
      <c r="CH37" s="115"/>
    </row>
    <row r="38" spans="1:86" ht="12.75">
      <c r="A38" s="103"/>
      <c r="B38" s="104">
        <v>52</v>
      </c>
      <c r="C38" s="114">
        <v>9.0272</v>
      </c>
      <c r="D38" s="115">
        <v>9.8577</v>
      </c>
      <c r="E38" s="115">
        <v>10.724</v>
      </c>
      <c r="F38" s="115">
        <v>11.6248</v>
      </c>
      <c r="G38" s="115">
        <v>12.5621</v>
      </c>
      <c r="H38" s="115">
        <v>13.5392</v>
      </c>
      <c r="I38" s="115">
        <v>14.1082</v>
      </c>
      <c r="J38" s="115">
        <v>14.7426</v>
      </c>
      <c r="K38" s="115">
        <v>15.4438</v>
      </c>
      <c r="L38" s="115">
        <v>16.2109</v>
      </c>
      <c r="M38" s="115">
        <v>17.0456</v>
      </c>
      <c r="N38" s="115">
        <v>17.9451</v>
      </c>
      <c r="O38" s="115">
        <v>18.9114</v>
      </c>
      <c r="P38" s="115">
        <v>18.9114</v>
      </c>
      <c r="Q38" s="115">
        <v>18.9114</v>
      </c>
      <c r="R38" s="115">
        <v>18.9114</v>
      </c>
      <c r="S38" s="115">
        <v>18.9114</v>
      </c>
      <c r="T38" s="115">
        <v>18.9114</v>
      </c>
      <c r="U38" s="115">
        <v>18.9114</v>
      </c>
      <c r="V38" s="115">
        <v>18.9114</v>
      </c>
      <c r="W38" s="115">
        <v>18.9114</v>
      </c>
      <c r="X38" s="115">
        <v>18.9114</v>
      </c>
      <c r="Y38" s="115">
        <v>18.9114</v>
      </c>
      <c r="Z38" s="115">
        <v>18.9114</v>
      </c>
      <c r="AA38" s="115">
        <v>18.9114</v>
      </c>
      <c r="AB38" s="115">
        <v>18.9114</v>
      </c>
      <c r="AC38" s="115">
        <v>18.9114</v>
      </c>
      <c r="AD38" s="115">
        <v>18.9114</v>
      </c>
      <c r="AE38" s="115">
        <v>18.9114</v>
      </c>
      <c r="AF38" s="115">
        <v>18.9114</v>
      </c>
      <c r="AG38" s="115">
        <v>18.9114</v>
      </c>
      <c r="AH38" s="115">
        <v>18.9114</v>
      </c>
      <c r="AI38" s="115">
        <v>18.9114</v>
      </c>
      <c r="AJ38" s="115">
        <v>19.9428</v>
      </c>
      <c r="AK38" s="115">
        <v>21.0382</v>
      </c>
      <c r="AL38" s="115">
        <v>22.1975</v>
      </c>
      <c r="AM38" s="115">
        <v>22.1975</v>
      </c>
      <c r="AN38" s="115">
        <v>22.1975</v>
      </c>
      <c r="AO38" s="115"/>
      <c r="AP38" s="115"/>
      <c r="AQ38" s="115"/>
      <c r="AR38" s="98"/>
      <c r="AS38" s="106">
        <v>52</v>
      </c>
      <c r="AT38" s="114">
        <v>9.1125</v>
      </c>
      <c r="AU38" s="115">
        <v>9.7868</v>
      </c>
      <c r="AV38" s="115">
        <v>10.5106</v>
      </c>
      <c r="AW38" s="115">
        <v>11.2952</v>
      </c>
      <c r="AX38" s="115">
        <v>12.1295</v>
      </c>
      <c r="AY38" s="115">
        <v>13.0171</v>
      </c>
      <c r="AZ38" s="115">
        <v>13.7008</v>
      </c>
      <c r="BA38" s="115">
        <v>14.4456</v>
      </c>
      <c r="BB38" s="115">
        <v>14.4456</v>
      </c>
      <c r="BC38" s="115">
        <v>14.4456</v>
      </c>
      <c r="BD38" s="115">
        <v>14.4456</v>
      </c>
      <c r="BE38" s="115">
        <v>14.4456</v>
      </c>
      <c r="BF38" s="115">
        <v>14.4456</v>
      </c>
      <c r="BG38" s="115">
        <v>14.4456</v>
      </c>
      <c r="BH38" s="115">
        <v>14.4456</v>
      </c>
      <c r="BI38" s="115">
        <v>14.4456</v>
      </c>
      <c r="BJ38" s="115">
        <v>14.4456</v>
      </c>
      <c r="BK38" s="115">
        <v>14.4456</v>
      </c>
      <c r="BL38" s="115">
        <v>14.4456</v>
      </c>
      <c r="BM38" s="115">
        <v>14.4456</v>
      </c>
      <c r="BN38" s="115">
        <v>14.4456</v>
      </c>
      <c r="BO38" s="115">
        <v>14.4456</v>
      </c>
      <c r="BP38" s="115">
        <v>14.4456</v>
      </c>
      <c r="BQ38" s="115">
        <v>14.4456</v>
      </c>
      <c r="BR38" s="115">
        <v>14.4456</v>
      </c>
      <c r="BS38" s="115">
        <v>14.4456</v>
      </c>
      <c r="BT38" s="115">
        <v>14.4456</v>
      </c>
      <c r="BU38" s="115">
        <v>14.4456</v>
      </c>
      <c r="BV38" s="115">
        <v>15.1696</v>
      </c>
      <c r="BW38" s="115">
        <v>15.9384</v>
      </c>
      <c r="BX38" s="115">
        <v>17.0257</v>
      </c>
      <c r="BY38" s="115">
        <v>17.9924</v>
      </c>
      <c r="BZ38" s="115">
        <v>19.009</v>
      </c>
      <c r="CA38" s="115">
        <v>20.0748</v>
      </c>
      <c r="CB38" s="115">
        <v>21.1879</v>
      </c>
      <c r="CC38" s="115">
        <v>22.3482</v>
      </c>
      <c r="CD38" s="115">
        <v>22.3482</v>
      </c>
      <c r="CE38" s="115">
        <v>22.3482</v>
      </c>
      <c r="CF38" s="115"/>
      <c r="CG38" s="115"/>
      <c r="CH38" s="115"/>
    </row>
    <row r="39" spans="1:86" ht="12.75">
      <c r="A39" s="103"/>
      <c r="B39" s="104">
        <v>53</v>
      </c>
      <c r="C39" s="114">
        <v>8.6543</v>
      </c>
      <c r="D39" s="115">
        <v>9.5001</v>
      </c>
      <c r="E39" s="115">
        <v>10.3741</v>
      </c>
      <c r="F39" s="115">
        <v>11.2858</v>
      </c>
      <c r="G39" s="115">
        <v>12.2338</v>
      </c>
      <c r="H39" s="115">
        <v>13.2202</v>
      </c>
      <c r="I39" s="115">
        <v>13.7476</v>
      </c>
      <c r="J39" s="115">
        <v>14.3464</v>
      </c>
      <c r="K39" s="115">
        <v>15.014</v>
      </c>
      <c r="L39" s="115">
        <v>15.752</v>
      </c>
      <c r="M39" s="115">
        <v>16.5592</v>
      </c>
      <c r="N39" s="115">
        <v>17.4377</v>
      </c>
      <c r="O39" s="115">
        <v>18.3843</v>
      </c>
      <c r="P39" s="115">
        <v>19.4012</v>
      </c>
      <c r="Q39" s="115">
        <v>19.4012</v>
      </c>
      <c r="R39" s="115">
        <v>19.4012</v>
      </c>
      <c r="S39" s="115">
        <v>19.4012</v>
      </c>
      <c r="T39" s="115">
        <v>19.4012</v>
      </c>
      <c r="U39" s="115">
        <v>19.4012</v>
      </c>
      <c r="V39" s="115">
        <v>19.4012</v>
      </c>
      <c r="W39" s="115">
        <v>19.4012</v>
      </c>
      <c r="X39" s="115">
        <v>19.4012</v>
      </c>
      <c r="Y39" s="115">
        <v>19.4012</v>
      </c>
      <c r="Z39" s="115">
        <v>19.4012</v>
      </c>
      <c r="AA39" s="115">
        <v>19.4012</v>
      </c>
      <c r="AB39" s="115">
        <v>19.4012</v>
      </c>
      <c r="AC39" s="115">
        <v>19.4012</v>
      </c>
      <c r="AD39" s="115">
        <v>19.4012</v>
      </c>
      <c r="AE39" s="115">
        <v>19.4012</v>
      </c>
      <c r="AF39" s="115">
        <v>19.4012</v>
      </c>
      <c r="AG39" s="115">
        <v>19.4012</v>
      </c>
      <c r="AH39" s="115">
        <v>19.4012</v>
      </c>
      <c r="AI39" s="115">
        <v>19.4012</v>
      </c>
      <c r="AJ39" s="115">
        <v>19.4012</v>
      </c>
      <c r="AK39" s="115">
        <v>20.4867</v>
      </c>
      <c r="AL39" s="115">
        <v>21.6395</v>
      </c>
      <c r="AM39" s="115">
        <v>21.6395</v>
      </c>
      <c r="AN39" s="115">
        <v>21.6395</v>
      </c>
      <c r="AO39" s="115">
        <v>21.6395</v>
      </c>
      <c r="AP39" s="115"/>
      <c r="AQ39" s="115"/>
      <c r="AR39" s="98"/>
      <c r="AS39" s="106">
        <v>53</v>
      </c>
      <c r="AT39" s="114">
        <v>8.8345</v>
      </c>
      <c r="AU39" s="115">
        <v>9.4971</v>
      </c>
      <c r="AV39" s="115">
        <v>10.1999</v>
      </c>
      <c r="AW39" s="115">
        <v>10.9543</v>
      </c>
      <c r="AX39" s="115">
        <v>11.772</v>
      </c>
      <c r="AY39" s="115">
        <v>12.6415</v>
      </c>
      <c r="AZ39" s="115">
        <v>13.2858</v>
      </c>
      <c r="BA39" s="115">
        <v>13.9933</v>
      </c>
      <c r="BB39" s="115">
        <v>14.7746</v>
      </c>
      <c r="BC39" s="115">
        <v>14.7746</v>
      </c>
      <c r="BD39" s="115">
        <v>14.7746</v>
      </c>
      <c r="BE39" s="115">
        <v>14.7746</v>
      </c>
      <c r="BF39" s="115">
        <v>14.7746</v>
      </c>
      <c r="BG39" s="115">
        <v>14.7746</v>
      </c>
      <c r="BH39" s="115">
        <v>14.7746</v>
      </c>
      <c r="BI39" s="115">
        <v>14.7746</v>
      </c>
      <c r="BJ39" s="115">
        <v>14.7746</v>
      </c>
      <c r="BK39" s="115">
        <v>14.7746</v>
      </c>
      <c r="BL39" s="115">
        <v>14.7746</v>
      </c>
      <c r="BM39" s="115">
        <v>14.7746</v>
      </c>
      <c r="BN39" s="115">
        <v>14.7746</v>
      </c>
      <c r="BO39" s="115">
        <v>14.7746</v>
      </c>
      <c r="BP39" s="115">
        <v>14.7746</v>
      </c>
      <c r="BQ39" s="115">
        <v>14.7746</v>
      </c>
      <c r="BR39" s="115">
        <v>14.7746</v>
      </c>
      <c r="BS39" s="115">
        <v>14.7646</v>
      </c>
      <c r="BT39" s="115">
        <v>14.7746</v>
      </c>
      <c r="BU39" s="115">
        <v>14.7746</v>
      </c>
      <c r="BV39" s="115">
        <v>14.7746</v>
      </c>
      <c r="BW39" s="115">
        <v>15.5292</v>
      </c>
      <c r="BX39" s="115">
        <v>16.5097</v>
      </c>
      <c r="BY39" s="115">
        <v>17.4636</v>
      </c>
      <c r="BZ39" s="115">
        <v>19.4712</v>
      </c>
      <c r="CA39" s="115">
        <v>19.5307</v>
      </c>
      <c r="CB39" s="115">
        <v>20.6414</v>
      </c>
      <c r="CC39" s="115">
        <v>21.8015</v>
      </c>
      <c r="CD39" s="115">
        <v>21.8015</v>
      </c>
      <c r="CE39" s="115">
        <v>21.8015</v>
      </c>
      <c r="CF39" s="115">
        <v>21.8015</v>
      </c>
      <c r="CG39" s="115"/>
      <c r="CH39" s="115"/>
    </row>
    <row r="40" spans="1:86" ht="12.75">
      <c r="A40" s="103"/>
      <c r="B40" s="104">
        <v>54</v>
      </c>
      <c r="C40" s="114">
        <v>8.2634</v>
      </c>
      <c r="D40" s="115">
        <v>9.1395</v>
      </c>
      <c r="E40" s="115">
        <v>10.0327</v>
      </c>
      <c r="F40" s="115">
        <v>10.9557</v>
      </c>
      <c r="G40" s="115">
        <v>11.9185</v>
      </c>
      <c r="H40" s="115">
        <v>12.9197</v>
      </c>
      <c r="I40" s="115">
        <v>13.4023</v>
      </c>
      <c r="J40" s="115">
        <v>13.9592</v>
      </c>
      <c r="K40" s="115">
        <v>14.5916</v>
      </c>
      <c r="L40" s="115">
        <v>15.2967</v>
      </c>
      <c r="M40" s="115">
        <v>16.076</v>
      </c>
      <c r="N40" s="115">
        <v>16.9285</v>
      </c>
      <c r="O40" s="115">
        <v>17.8562</v>
      </c>
      <c r="P40" s="115">
        <v>18.8559</v>
      </c>
      <c r="Q40" s="115">
        <v>19.9298</v>
      </c>
      <c r="R40" s="115">
        <v>19.9298</v>
      </c>
      <c r="S40" s="115">
        <v>19.9298</v>
      </c>
      <c r="T40" s="115">
        <v>19.9298</v>
      </c>
      <c r="U40" s="115">
        <v>19.9298</v>
      </c>
      <c r="V40" s="115">
        <v>19.9298</v>
      </c>
      <c r="W40" s="115">
        <v>19.9298</v>
      </c>
      <c r="X40" s="115">
        <v>19.9298</v>
      </c>
      <c r="Y40" s="115">
        <v>19.9298</v>
      </c>
      <c r="Z40" s="115">
        <v>19.9298</v>
      </c>
      <c r="AA40" s="115">
        <v>19.9298</v>
      </c>
      <c r="AB40" s="115">
        <v>19.9298</v>
      </c>
      <c r="AC40" s="115">
        <v>19.9298</v>
      </c>
      <c r="AD40" s="115">
        <v>19.9198</v>
      </c>
      <c r="AE40" s="115">
        <v>19.9198</v>
      </c>
      <c r="AF40" s="115">
        <v>19.9298</v>
      </c>
      <c r="AG40" s="115">
        <v>19.9298</v>
      </c>
      <c r="AH40" s="115">
        <v>19.9298</v>
      </c>
      <c r="AI40" s="115">
        <v>19.4198</v>
      </c>
      <c r="AJ40" s="115">
        <v>19.9298</v>
      </c>
      <c r="AK40" s="115">
        <v>19.9298</v>
      </c>
      <c r="AL40" s="115">
        <v>21.0761</v>
      </c>
      <c r="AM40" s="115">
        <v>21.0761</v>
      </c>
      <c r="AN40" s="115">
        <v>21.0761</v>
      </c>
      <c r="AO40" s="115">
        <v>21.0761</v>
      </c>
      <c r="AP40" s="115">
        <v>21.0761</v>
      </c>
      <c r="AQ40" s="115"/>
      <c r="AR40" s="98"/>
      <c r="AS40" s="106">
        <v>54</v>
      </c>
      <c r="AT40" s="114">
        <v>8.5667</v>
      </c>
      <c r="AU40" s="115">
        <v>9.2278</v>
      </c>
      <c r="AV40" s="115">
        <v>9.9198</v>
      </c>
      <c r="AW40" s="115">
        <v>10.6539</v>
      </c>
      <c r="AX40" s="115">
        <v>11.4418</v>
      </c>
      <c r="AY40" s="115">
        <v>12.2959</v>
      </c>
      <c r="AZ40" s="115">
        <v>12.892</v>
      </c>
      <c r="BA40" s="115">
        <v>13.565</v>
      </c>
      <c r="BB40" s="115">
        <v>14.3092</v>
      </c>
      <c r="BC40" s="115">
        <v>15.1201</v>
      </c>
      <c r="BD40" s="115">
        <v>15.1201</v>
      </c>
      <c r="BE40" s="115">
        <v>15.1201</v>
      </c>
      <c r="BF40" s="115">
        <v>15.1201</v>
      </c>
      <c r="BG40" s="115">
        <v>15.1201</v>
      </c>
      <c r="BH40" s="115">
        <v>15.1201</v>
      </c>
      <c r="BI40" s="115">
        <v>15.1201</v>
      </c>
      <c r="BJ40" s="115">
        <v>15.1201</v>
      </c>
      <c r="BK40" s="115">
        <v>15.1201</v>
      </c>
      <c r="BL40" s="115">
        <v>15.1201</v>
      </c>
      <c r="BM40" s="115">
        <v>15.1201</v>
      </c>
      <c r="BN40" s="115">
        <v>15.1201</v>
      </c>
      <c r="BO40" s="115">
        <v>15.1201</v>
      </c>
      <c r="BP40" s="115">
        <v>15.1201</v>
      </c>
      <c r="BQ40" s="115">
        <v>15.1201</v>
      </c>
      <c r="BR40" s="115">
        <v>15.1201</v>
      </c>
      <c r="BS40" s="115">
        <v>15.1201</v>
      </c>
      <c r="BT40" s="115">
        <v>15.1201</v>
      </c>
      <c r="BU40" s="115">
        <v>15.1201</v>
      </c>
      <c r="BV40" s="115">
        <v>15.1201</v>
      </c>
      <c r="BW40" s="115">
        <v>15.1201</v>
      </c>
      <c r="BX40" s="115">
        <v>15.9958</v>
      </c>
      <c r="BY40" s="115">
        <v>16.9324</v>
      </c>
      <c r="BZ40" s="115">
        <v>17.9287</v>
      </c>
      <c r="CA40" s="115">
        <v>18.9312</v>
      </c>
      <c r="CB40" s="115">
        <v>20.0878</v>
      </c>
      <c r="CC40" s="115">
        <v>21.248</v>
      </c>
      <c r="CD40" s="115">
        <v>21.248</v>
      </c>
      <c r="CE40" s="115">
        <v>21.248</v>
      </c>
      <c r="CF40" s="115">
        <v>21.248</v>
      </c>
      <c r="CG40" s="115">
        <v>21.248</v>
      </c>
      <c r="CH40" s="115"/>
    </row>
    <row r="41" spans="1:86" ht="12.75">
      <c r="A41" s="103"/>
      <c r="B41" s="104">
        <v>55</v>
      </c>
      <c r="C41" s="114">
        <v>7.8745</v>
      </c>
      <c r="D41" s="115">
        <v>8.7738</v>
      </c>
      <c r="E41" s="115">
        <v>9.6923</v>
      </c>
      <c r="F41" s="115">
        <v>10.6395</v>
      </c>
      <c r="G41" s="115">
        <v>11.6183</v>
      </c>
      <c r="H41" s="115">
        <v>12.6393</v>
      </c>
      <c r="I41" s="115">
        <v>13.0734</v>
      </c>
      <c r="J41" s="115">
        <v>13.5852</v>
      </c>
      <c r="K41" s="115">
        <v>14.1759</v>
      </c>
      <c r="L41" s="115">
        <v>14.8465</v>
      </c>
      <c r="M41" s="115">
        <v>15.5942</v>
      </c>
      <c r="N41" s="115">
        <v>16.4206</v>
      </c>
      <c r="O41" s="115">
        <v>17.3247</v>
      </c>
      <c r="P41" s="115">
        <v>18.3086</v>
      </c>
      <c r="Q41" s="115">
        <v>19.3687</v>
      </c>
      <c r="R41" s="115">
        <v>20.5076</v>
      </c>
      <c r="S41" s="115">
        <v>20.5076</v>
      </c>
      <c r="T41" s="115">
        <v>20.5076</v>
      </c>
      <c r="U41" s="115">
        <v>20.5076</v>
      </c>
      <c r="V41" s="115">
        <v>20.5076</v>
      </c>
      <c r="W41" s="115">
        <v>20.5076</v>
      </c>
      <c r="X41" s="115">
        <v>20.5076</v>
      </c>
      <c r="Y41" s="115">
        <v>20.5076</v>
      </c>
      <c r="Z41" s="115">
        <v>20.5076</v>
      </c>
      <c r="AA41" s="115">
        <v>20.5076</v>
      </c>
      <c r="AB41" s="115">
        <v>20.5076</v>
      </c>
      <c r="AC41" s="115">
        <v>20.5076</v>
      </c>
      <c r="AD41" s="115">
        <v>20.5076</v>
      </c>
      <c r="AE41" s="115">
        <v>20.5076</v>
      </c>
      <c r="AF41" s="115">
        <v>20.5076</v>
      </c>
      <c r="AG41" s="115">
        <v>20.5076</v>
      </c>
      <c r="AH41" s="115">
        <v>20.5076</v>
      </c>
      <c r="AI41" s="115">
        <v>20.5076</v>
      </c>
      <c r="AJ41" s="115">
        <v>20.5076</v>
      </c>
      <c r="AK41" s="115">
        <v>20.5076</v>
      </c>
      <c r="AL41" s="115">
        <v>20.5076</v>
      </c>
      <c r="AM41" s="115">
        <v>20.5076</v>
      </c>
      <c r="AN41" s="115">
        <v>20.5076</v>
      </c>
      <c r="AO41" s="115">
        <v>20.5076</v>
      </c>
      <c r="AP41" s="115">
        <v>20.5076</v>
      </c>
      <c r="AQ41" s="115">
        <v>20.5076</v>
      </c>
      <c r="AR41" s="98"/>
      <c r="AS41" s="106">
        <v>55</v>
      </c>
      <c r="AT41" s="114">
        <v>8.2899</v>
      </c>
      <c r="AU41" s="115">
        <v>8.972</v>
      </c>
      <c r="AV41" s="115">
        <v>9.6644</v>
      </c>
      <c r="AW41" s="115">
        <v>10.3892</v>
      </c>
      <c r="AX41" s="115">
        <v>11.158</v>
      </c>
      <c r="AY41" s="115">
        <v>11.9832</v>
      </c>
      <c r="AZ41" s="115">
        <v>12.5281</v>
      </c>
      <c r="BA41" s="115">
        <v>13.1523</v>
      </c>
      <c r="BB41" s="115">
        <v>13.8572</v>
      </c>
      <c r="BC41" s="115">
        <v>14.6367</v>
      </c>
      <c r="BD41" s="115">
        <v>15.4859</v>
      </c>
      <c r="BE41" s="115">
        <v>15.4859</v>
      </c>
      <c r="BF41" s="115">
        <v>15.4859</v>
      </c>
      <c r="BG41" s="115">
        <v>15.4859</v>
      </c>
      <c r="BH41" s="115">
        <v>15.4859</v>
      </c>
      <c r="BI41" s="115">
        <v>15.4859</v>
      </c>
      <c r="BJ41" s="115">
        <v>15.4859</v>
      </c>
      <c r="BK41" s="115">
        <v>15.4859</v>
      </c>
      <c r="BL41" s="115">
        <v>15.4859</v>
      </c>
      <c r="BM41" s="115">
        <v>15.4859</v>
      </c>
      <c r="BN41" s="115">
        <v>15.4856</v>
      </c>
      <c r="BO41" s="115">
        <v>15.4859</v>
      </c>
      <c r="BP41" s="115">
        <v>15.4859</v>
      </c>
      <c r="BQ41" s="115">
        <v>15.4859</v>
      </c>
      <c r="BR41" s="115">
        <v>15.4859</v>
      </c>
      <c r="BS41" s="115">
        <v>15.4859</v>
      </c>
      <c r="BT41" s="115">
        <v>15.4859</v>
      </c>
      <c r="BU41" s="115">
        <v>15.4859</v>
      </c>
      <c r="BV41" s="115">
        <v>15.4859</v>
      </c>
      <c r="BW41" s="115">
        <v>15.4859</v>
      </c>
      <c r="BX41" s="115">
        <v>15.4859</v>
      </c>
      <c r="BY41" s="115">
        <v>16.4031</v>
      </c>
      <c r="BZ41" s="115">
        <v>17.384</v>
      </c>
      <c r="CA41" s="115">
        <v>18.4274</v>
      </c>
      <c r="CB41" s="115">
        <v>19.5297</v>
      </c>
      <c r="CC41" s="115">
        <v>20.6887</v>
      </c>
      <c r="CD41" s="115">
        <v>20.6887</v>
      </c>
      <c r="CE41" s="115">
        <v>20.6887</v>
      </c>
      <c r="CF41" s="115">
        <v>20.6887</v>
      </c>
      <c r="CG41" s="115">
        <v>20.6887</v>
      </c>
      <c r="CH41" s="115">
        <v>20.6887</v>
      </c>
    </row>
    <row r="42" spans="1:86" ht="12.75">
      <c r="A42" s="103"/>
      <c r="B42" s="104">
        <v>56</v>
      </c>
      <c r="C42" s="114">
        <v>7.4566</v>
      </c>
      <c r="D42" s="115">
        <v>8.3911</v>
      </c>
      <c r="E42" s="115">
        <v>9.3493</v>
      </c>
      <c r="F42" s="115">
        <v>10.3281</v>
      </c>
      <c r="G42" s="115">
        <v>11.3374</v>
      </c>
      <c r="H42" s="115">
        <v>12.3804</v>
      </c>
      <c r="I42" s="115">
        <v>12.763</v>
      </c>
      <c r="J42" s="115">
        <v>13.2256</v>
      </c>
      <c r="K42" s="115">
        <v>13.771</v>
      </c>
      <c r="L42" s="115">
        <v>14.4004</v>
      </c>
      <c r="M42" s="115">
        <v>15.115</v>
      </c>
      <c r="N42" s="115">
        <v>15.9118</v>
      </c>
      <c r="O42" s="115">
        <v>16.7924</v>
      </c>
      <c r="P42" s="115">
        <v>17.7558</v>
      </c>
      <c r="Q42" s="115">
        <v>18.8042</v>
      </c>
      <c r="R42" s="115">
        <v>19.9339</v>
      </c>
      <c r="S42" s="115">
        <v>20.5076</v>
      </c>
      <c r="T42" s="115">
        <v>20.5076</v>
      </c>
      <c r="U42" s="115">
        <v>20.5076</v>
      </c>
      <c r="V42" s="115">
        <v>20.5076</v>
      </c>
      <c r="W42" s="115">
        <v>20.5076</v>
      </c>
      <c r="X42" s="115">
        <v>20.5076</v>
      </c>
      <c r="Y42" s="115">
        <v>20.5076</v>
      </c>
      <c r="Z42" s="115">
        <v>20.5076</v>
      </c>
      <c r="AA42" s="115">
        <v>20.5076</v>
      </c>
      <c r="AB42" s="115">
        <v>20.5076</v>
      </c>
      <c r="AC42" s="115">
        <v>20.5076</v>
      </c>
      <c r="AD42" s="115">
        <v>20.5076</v>
      </c>
      <c r="AE42" s="115">
        <v>20.5076</v>
      </c>
      <c r="AF42" s="115">
        <v>20.5076</v>
      </c>
      <c r="AG42" s="115">
        <v>20.5076</v>
      </c>
      <c r="AH42" s="115">
        <v>20.5076</v>
      </c>
      <c r="AI42" s="115">
        <v>20.5076</v>
      </c>
      <c r="AJ42" s="115">
        <v>20.5076</v>
      </c>
      <c r="AK42" s="115">
        <v>20.5076</v>
      </c>
      <c r="AL42" s="115">
        <v>20.5076</v>
      </c>
      <c r="AM42" s="115">
        <v>20.5076</v>
      </c>
      <c r="AN42" s="115">
        <v>20.5076</v>
      </c>
      <c r="AO42" s="115">
        <v>20.5076</v>
      </c>
      <c r="AP42" s="115">
        <v>20.5076</v>
      </c>
      <c r="AQ42" s="115">
        <v>20.5076</v>
      </c>
      <c r="AR42" s="98"/>
      <c r="AS42" s="106">
        <v>56</v>
      </c>
      <c r="AT42" s="114">
        <v>7.9916</v>
      </c>
      <c r="AU42" s="115">
        <v>8.7109</v>
      </c>
      <c r="AV42" s="115">
        <v>9.4276</v>
      </c>
      <c r="AW42" s="115">
        <v>10.1551</v>
      </c>
      <c r="AX42" s="115">
        <v>10.9167</v>
      </c>
      <c r="AY42" s="115">
        <v>11.7246</v>
      </c>
      <c r="AZ42" s="115">
        <v>12.1946</v>
      </c>
      <c r="BA42" s="115">
        <v>12.7672</v>
      </c>
      <c r="BB42" s="115">
        <v>13.4231</v>
      </c>
      <c r="BC42" s="115">
        <v>14.1638</v>
      </c>
      <c r="BD42" s="115">
        <v>14.9828</v>
      </c>
      <c r="BE42" s="115">
        <v>15.8752</v>
      </c>
      <c r="BF42" s="115">
        <v>15.8752</v>
      </c>
      <c r="BG42" s="115">
        <v>15.8752</v>
      </c>
      <c r="BH42" s="115">
        <v>15.8752</v>
      </c>
      <c r="BI42" s="115">
        <v>15.8752</v>
      </c>
      <c r="BJ42" s="115">
        <v>15.8752</v>
      </c>
      <c r="BK42" s="115">
        <v>15.8752</v>
      </c>
      <c r="BL42" s="115">
        <v>15.8752</v>
      </c>
      <c r="BM42" s="115">
        <v>15.8752</v>
      </c>
      <c r="BN42" s="115">
        <v>15.8752</v>
      </c>
      <c r="BO42" s="115">
        <v>15.8752</v>
      </c>
      <c r="BP42" s="115">
        <v>15.8752</v>
      </c>
      <c r="BQ42" s="115">
        <v>15.8752</v>
      </c>
      <c r="BR42" s="115">
        <v>15.8752</v>
      </c>
      <c r="BS42" s="115">
        <v>15.8752</v>
      </c>
      <c r="BT42" s="115">
        <v>15.8752</v>
      </c>
      <c r="BU42" s="115">
        <v>15.8752</v>
      </c>
      <c r="BV42" s="115">
        <v>15.8752</v>
      </c>
      <c r="BW42" s="115">
        <v>15.8752</v>
      </c>
      <c r="BX42" s="115">
        <v>15.8752</v>
      </c>
      <c r="BY42" s="115">
        <v>15.8752</v>
      </c>
      <c r="BZ42" s="115">
        <v>16.8389</v>
      </c>
      <c r="CA42" s="115">
        <v>17.8626</v>
      </c>
      <c r="CB42" s="115">
        <v>18.9661</v>
      </c>
      <c r="CC42" s="115">
        <v>20.1243</v>
      </c>
      <c r="CD42" s="115">
        <v>20.1243</v>
      </c>
      <c r="CE42" s="115">
        <v>20.1243</v>
      </c>
      <c r="CF42" s="115">
        <v>20.1243</v>
      </c>
      <c r="CG42" s="115">
        <v>20.1243</v>
      </c>
      <c r="CH42" s="115">
        <v>20.1243</v>
      </c>
    </row>
    <row r="43" spans="1:86" ht="12.75">
      <c r="A43" s="103"/>
      <c r="B43" s="104">
        <v>57</v>
      </c>
      <c r="C43" s="114">
        <v>7.0044</v>
      </c>
      <c r="D43" s="115">
        <v>7.9891</v>
      </c>
      <c r="E43" s="115">
        <v>8.9902</v>
      </c>
      <c r="F43" s="115">
        <v>10.0169</v>
      </c>
      <c r="G43" s="115">
        <v>11.0655</v>
      </c>
      <c r="H43" s="115">
        <v>12.1469</v>
      </c>
      <c r="I43" s="115">
        <v>12.4749</v>
      </c>
      <c r="J43" s="115">
        <v>12.8848</v>
      </c>
      <c r="K43" s="115">
        <v>13.3805</v>
      </c>
      <c r="L43" s="115">
        <v>13.9648</v>
      </c>
      <c r="M43" s="115">
        <v>14.6391</v>
      </c>
      <c r="N43" s="115">
        <v>15.4047</v>
      </c>
      <c r="O43" s="115">
        <v>16.2584</v>
      </c>
      <c r="P43" s="115">
        <v>17.202</v>
      </c>
      <c r="Q43" s="115">
        <v>18.2341</v>
      </c>
      <c r="R43" s="115">
        <v>19.3574</v>
      </c>
      <c r="S43" s="115">
        <v>20.5076</v>
      </c>
      <c r="T43" s="115">
        <v>20.5076</v>
      </c>
      <c r="U43" s="115">
        <v>20.5076</v>
      </c>
      <c r="V43" s="115">
        <v>20.5076</v>
      </c>
      <c r="W43" s="115">
        <v>20.5076</v>
      </c>
      <c r="X43" s="115">
        <v>20.5076</v>
      </c>
      <c r="Y43" s="115">
        <v>20.5076</v>
      </c>
      <c r="Z43" s="115">
        <v>20.5076</v>
      </c>
      <c r="AA43" s="115">
        <v>20.5076</v>
      </c>
      <c r="AB43" s="115">
        <v>20.5076</v>
      </c>
      <c r="AC43" s="115">
        <v>20.5076</v>
      </c>
      <c r="AD43" s="115">
        <v>20.5076</v>
      </c>
      <c r="AE43" s="115">
        <v>20.5076</v>
      </c>
      <c r="AF43" s="115">
        <v>20.5076</v>
      </c>
      <c r="AG43" s="115">
        <v>20.5076</v>
      </c>
      <c r="AH43" s="115">
        <v>20.5076</v>
      </c>
      <c r="AI43" s="115">
        <v>20.5076</v>
      </c>
      <c r="AJ43" s="115">
        <v>20.5076</v>
      </c>
      <c r="AK43" s="115">
        <v>20.5076</v>
      </c>
      <c r="AL43" s="115">
        <v>20.5076</v>
      </c>
      <c r="AM43" s="115">
        <v>20.5076</v>
      </c>
      <c r="AN43" s="115">
        <v>20.5076</v>
      </c>
      <c r="AO43" s="115">
        <v>20.5076</v>
      </c>
      <c r="AP43" s="115">
        <v>20.5076</v>
      </c>
      <c r="AQ43" s="115">
        <v>20.5076</v>
      </c>
      <c r="AR43" s="98"/>
      <c r="AS43" s="106">
        <v>57</v>
      </c>
      <c r="AT43" s="114">
        <v>7.639</v>
      </c>
      <c r="AU43" s="115">
        <v>8.4322</v>
      </c>
      <c r="AV43" s="115">
        <v>9.1912</v>
      </c>
      <c r="AW43" s="115">
        <v>9.9474</v>
      </c>
      <c r="AX43" s="115">
        <v>10.715</v>
      </c>
      <c r="AY43" s="115">
        <v>11.5186</v>
      </c>
      <c r="AZ43" s="115">
        <v>11.9129</v>
      </c>
      <c r="BA43" s="115">
        <v>12.4088</v>
      </c>
      <c r="BB43" s="115">
        <v>13.0129</v>
      </c>
      <c r="BC43" s="115">
        <v>13.705</v>
      </c>
      <c r="BD43" s="115">
        <v>14.4865</v>
      </c>
      <c r="BE43" s="115">
        <v>15.3507</v>
      </c>
      <c r="BF43" s="115">
        <v>16.2923</v>
      </c>
      <c r="BG43" s="115">
        <v>16.2923</v>
      </c>
      <c r="BH43" s="115">
        <v>16.2923</v>
      </c>
      <c r="BI43" s="115">
        <v>16.2923</v>
      </c>
      <c r="BJ43" s="115">
        <v>16.2923</v>
      </c>
      <c r="BK43" s="115">
        <v>16.2923</v>
      </c>
      <c r="BL43" s="115">
        <v>16.2923</v>
      </c>
      <c r="BM43" s="115">
        <v>16.2923</v>
      </c>
      <c r="BN43" s="115">
        <v>16.2923</v>
      </c>
      <c r="BO43" s="115">
        <v>16.2923</v>
      </c>
      <c r="BP43" s="115">
        <v>16.2923</v>
      </c>
      <c r="BQ43" s="115">
        <v>16.2923</v>
      </c>
      <c r="BR43" s="115">
        <v>16.2923</v>
      </c>
      <c r="BS43" s="115">
        <v>16.2923</v>
      </c>
      <c r="BT43" s="115">
        <v>16.2923</v>
      </c>
      <c r="BU43" s="115">
        <v>16.2923</v>
      </c>
      <c r="BV43" s="115">
        <v>16.2923</v>
      </c>
      <c r="BW43" s="115">
        <v>16.2923</v>
      </c>
      <c r="BX43" s="115">
        <v>16.2923</v>
      </c>
      <c r="BY43" s="115">
        <v>16.2923</v>
      </c>
      <c r="BZ43" s="115">
        <v>16.2923</v>
      </c>
      <c r="CA43" s="115">
        <v>17.3091</v>
      </c>
      <c r="CB43" s="115">
        <v>18.3967</v>
      </c>
      <c r="CC43" s="115">
        <v>19.5536</v>
      </c>
      <c r="CD43" s="115">
        <v>19.5536</v>
      </c>
      <c r="CE43" s="115">
        <v>19.5536</v>
      </c>
      <c r="CF43" s="115">
        <v>19.5536</v>
      </c>
      <c r="CG43" s="115">
        <v>19.5536</v>
      </c>
      <c r="CH43" s="115">
        <v>19.5536</v>
      </c>
    </row>
    <row r="44" spans="1:86" ht="12.75">
      <c r="A44" s="103"/>
      <c r="B44" s="104">
        <v>58</v>
      </c>
      <c r="C44" s="114">
        <v>6.5132</v>
      </c>
      <c r="D44" s="115">
        <v>7.5553</v>
      </c>
      <c r="E44" s="115">
        <v>8.6174</v>
      </c>
      <c r="F44" s="115">
        <v>9.6972</v>
      </c>
      <c r="G44" s="115">
        <v>10.8047</v>
      </c>
      <c r="H44" s="115">
        <v>11.9358</v>
      </c>
      <c r="I44" s="115">
        <v>12.2106</v>
      </c>
      <c r="J44" s="115">
        <v>12.5643</v>
      </c>
      <c r="K44" s="115">
        <v>13.0065</v>
      </c>
      <c r="L44" s="115">
        <v>13.5411</v>
      </c>
      <c r="M44" s="115">
        <v>14.1714</v>
      </c>
      <c r="N44" s="115">
        <v>14.8987</v>
      </c>
      <c r="O44" s="115">
        <v>15.7246</v>
      </c>
      <c r="P44" s="115">
        <v>16.6454</v>
      </c>
      <c r="Q44" s="115">
        <v>17.6632</v>
      </c>
      <c r="R44" s="115">
        <v>18.7765</v>
      </c>
      <c r="S44" s="115">
        <v>20.5076</v>
      </c>
      <c r="T44" s="115">
        <v>20.5076</v>
      </c>
      <c r="U44" s="115">
        <v>20.5076</v>
      </c>
      <c r="V44" s="115">
        <v>20.5076</v>
      </c>
      <c r="W44" s="115">
        <v>20.5076</v>
      </c>
      <c r="X44" s="115">
        <v>20.5076</v>
      </c>
      <c r="Y44" s="115">
        <v>20.5076</v>
      </c>
      <c r="Z44" s="115">
        <v>20.5076</v>
      </c>
      <c r="AA44" s="115">
        <v>20.5076</v>
      </c>
      <c r="AB44" s="115">
        <v>20.5076</v>
      </c>
      <c r="AC44" s="115">
        <v>20.5076</v>
      </c>
      <c r="AD44" s="115">
        <v>20.5076</v>
      </c>
      <c r="AE44" s="115">
        <v>20.5076</v>
      </c>
      <c r="AF44" s="115">
        <v>20.5076</v>
      </c>
      <c r="AG44" s="115">
        <v>20.5076</v>
      </c>
      <c r="AH44" s="115">
        <v>20.5076</v>
      </c>
      <c r="AI44" s="115">
        <v>20.5076</v>
      </c>
      <c r="AJ44" s="115">
        <v>20.5076</v>
      </c>
      <c r="AK44" s="115">
        <v>20.5076</v>
      </c>
      <c r="AL44" s="115">
        <v>20.5076</v>
      </c>
      <c r="AM44" s="115">
        <v>20.5076</v>
      </c>
      <c r="AN44" s="115">
        <v>20.5076</v>
      </c>
      <c r="AO44" s="115">
        <v>20.5076</v>
      </c>
      <c r="AP44" s="115">
        <v>20.5076</v>
      </c>
      <c r="AQ44" s="115">
        <v>20.5076</v>
      </c>
      <c r="AR44" s="98"/>
      <c r="AS44" s="106">
        <v>58</v>
      </c>
      <c r="AT44" s="114">
        <v>7.1996</v>
      </c>
      <c r="AU44" s="115">
        <v>8.101</v>
      </c>
      <c r="AV44" s="115">
        <v>8.9422</v>
      </c>
      <c r="AW44" s="115">
        <v>9.7471</v>
      </c>
      <c r="AX44" s="115">
        <v>10.5491</v>
      </c>
      <c r="AY44" s="115">
        <v>11.3631</v>
      </c>
      <c r="AZ44" s="115">
        <v>11.6837</v>
      </c>
      <c r="BA44" s="115">
        <v>12.1018</v>
      </c>
      <c r="BB44" s="115">
        <v>12.6277</v>
      </c>
      <c r="BC44" s="115">
        <v>13.2684</v>
      </c>
      <c r="BD44" s="115">
        <v>14.0023</v>
      </c>
      <c r="BE44" s="115">
        <v>14.8311</v>
      </c>
      <c r="BF44" s="115">
        <v>15.7476</v>
      </c>
      <c r="BG44" s="115">
        <v>16.7461</v>
      </c>
      <c r="BH44" s="115">
        <v>16.7461</v>
      </c>
      <c r="BI44" s="115">
        <v>16.7461</v>
      </c>
      <c r="BJ44" s="115">
        <v>16.7461</v>
      </c>
      <c r="BK44" s="115">
        <v>16.7461</v>
      </c>
      <c r="BL44" s="115">
        <v>16.7461</v>
      </c>
      <c r="BM44" s="115">
        <v>16.7461</v>
      </c>
      <c r="BN44" s="115">
        <v>16.7461</v>
      </c>
      <c r="BO44" s="115">
        <v>16.7461</v>
      </c>
      <c r="BP44" s="115">
        <v>16.7461</v>
      </c>
      <c r="BQ44" s="115">
        <v>16.7461</v>
      </c>
      <c r="BR44" s="115">
        <v>16.7461</v>
      </c>
      <c r="BS44" s="115">
        <v>16.7461</v>
      </c>
      <c r="BT44" s="115">
        <v>16.7461</v>
      </c>
      <c r="BU44" s="115">
        <v>16.7461</v>
      </c>
      <c r="BV44" s="115">
        <v>16.7461</v>
      </c>
      <c r="BW44" s="115">
        <v>16.7461</v>
      </c>
      <c r="BX44" s="115">
        <v>16.7461</v>
      </c>
      <c r="BY44" s="115">
        <v>16.7461</v>
      </c>
      <c r="BZ44" s="115">
        <v>16.7461</v>
      </c>
      <c r="CA44" s="115">
        <v>16.7461</v>
      </c>
      <c r="CB44" s="115">
        <v>17.8245</v>
      </c>
      <c r="CC44" s="115">
        <v>18.9778</v>
      </c>
      <c r="CD44" s="115">
        <v>18.9778</v>
      </c>
      <c r="CE44" s="115">
        <v>18.9778</v>
      </c>
      <c r="CF44" s="115">
        <v>18.9778</v>
      </c>
      <c r="CG44" s="115">
        <v>18.9778</v>
      </c>
      <c r="CH44" s="115">
        <v>18.9778</v>
      </c>
    </row>
    <row r="45" spans="1:86" ht="12.75">
      <c r="A45" s="103"/>
      <c r="B45" s="104">
        <v>59</v>
      </c>
      <c r="C45" s="114">
        <v>5.9856</v>
      </c>
      <c r="D45" s="115">
        <v>7.0808</v>
      </c>
      <c r="E45" s="115">
        <v>8.2137</v>
      </c>
      <c r="F45" s="115">
        <v>9.3683</v>
      </c>
      <c r="G45" s="115">
        <v>10.5422</v>
      </c>
      <c r="H45" s="115">
        <v>11.7462</v>
      </c>
      <c r="I45" s="115">
        <v>11.9678</v>
      </c>
      <c r="J45" s="115">
        <v>12.2665</v>
      </c>
      <c r="K45" s="115">
        <v>12.6511</v>
      </c>
      <c r="L45" s="115">
        <v>13.1317</v>
      </c>
      <c r="M45" s="115">
        <v>13.713</v>
      </c>
      <c r="N45" s="115">
        <v>14.3982</v>
      </c>
      <c r="O45" s="115">
        <v>15.1889</v>
      </c>
      <c r="P45" s="115">
        <v>16.0868</v>
      </c>
      <c r="Q45" s="115">
        <v>17.0879</v>
      </c>
      <c r="R45" s="115">
        <v>18.1943</v>
      </c>
      <c r="S45" s="115">
        <v>20.5076</v>
      </c>
      <c r="T45" s="115">
        <v>20.5076</v>
      </c>
      <c r="U45" s="115">
        <v>20.5076</v>
      </c>
      <c r="V45" s="115">
        <v>20.5076</v>
      </c>
      <c r="W45" s="115">
        <v>20.5076</v>
      </c>
      <c r="X45" s="115">
        <v>20.5076</v>
      </c>
      <c r="Y45" s="115">
        <v>20.5076</v>
      </c>
      <c r="Z45" s="115">
        <v>20.5076</v>
      </c>
      <c r="AA45" s="115">
        <v>20.5076</v>
      </c>
      <c r="AB45" s="115">
        <v>20.5076</v>
      </c>
      <c r="AC45" s="115">
        <v>20.5076</v>
      </c>
      <c r="AD45" s="115">
        <v>20.5076</v>
      </c>
      <c r="AE45" s="115">
        <v>20.5076</v>
      </c>
      <c r="AF45" s="115">
        <v>20.5076</v>
      </c>
      <c r="AG45" s="115">
        <v>20.5076</v>
      </c>
      <c r="AH45" s="115">
        <v>20.5076</v>
      </c>
      <c r="AI45" s="115">
        <v>20.5076</v>
      </c>
      <c r="AJ45" s="115">
        <v>20.5076</v>
      </c>
      <c r="AK45" s="115">
        <v>20.5076</v>
      </c>
      <c r="AL45" s="115">
        <v>20.5076</v>
      </c>
      <c r="AM45" s="115">
        <v>20.5076</v>
      </c>
      <c r="AN45" s="115">
        <v>20.5076</v>
      </c>
      <c r="AO45" s="115">
        <v>20.5076</v>
      </c>
      <c r="AP45" s="115">
        <v>20.5076</v>
      </c>
      <c r="AQ45" s="115">
        <v>20.5076</v>
      </c>
      <c r="AR45" s="98"/>
      <c r="AS45" s="106">
        <v>59</v>
      </c>
      <c r="AT45" s="114">
        <v>6.771</v>
      </c>
      <c r="AU45" s="115">
        <v>7.68</v>
      </c>
      <c r="AV45" s="115">
        <v>8.6415</v>
      </c>
      <c r="AW45" s="115">
        <v>9.5389</v>
      </c>
      <c r="AX45" s="115">
        <v>10.3974</v>
      </c>
      <c r="AY45" s="115">
        <v>11.2529</v>
      </c>
      <c r="AZ45" s="115">
        <v>11.5036</v>
      </c>
      <c r="BA45" s="115">
        <v>11.8456</v>
      </c>
      <c r="BB45" s="115">
        <v>12.2916</v>
      </c>
      <c r="BC45" s="115">
        <v>12.8526</v>
      </c>
      <c r="BD45" s="115">
        <v>13.536</v>
      </c>
      <c r="BE45" s="115">
        <v>14.319</v>
      </c>
      <c r="BF45" s="115">
        <v>15.203</v>
      </c>
      <c r="BG45" s="115">
        <v>16.1807</v>
      </c>
      <c r="BH45" s="115">
        <v>17.2458</v>
      </c>
      <c r="BI45" s="115">
        <v>17.2458</v>
      </c>
      <c r="BJ45" s="115">
        <v>17.2458</v>
      </c>
      <c r="BK45" s="115">
        <v>17.2458</v>
      </c>
      <c r="BL45" s="115">
        <v>17.2458</v>
      </c>
      <c r="BM45" s="115">
        <v>17.2458</v>
      </c>
      <c r="BN45" s="115">
        <v>17.2458</v>
      </c>
      <c r="BO45" s="115">
        <v>17.2458</v>
      </c>
      <c r="BP45" s="115">
        <v>17.2458</v>
      </c>
      <c r="BQ45" s="115">
        <v>17.2458</v>
      </c>
      <c r="BR45" s="115">
        <v>17.2458</v>
      </c>
      <c r="BS45" s="115">
        <v>17.2458</v>
      </c>
      <c r="BT45" s="115">
        <v>17.2458</v>
      </c>
      <c r="BU45" s="115">
        <v>17.2458</v>
      </c>
      <c r="BV45" s="115">
        <v>17.2458</v>
      </c>
      <c r="BW45" s="115">
        <v>17.2458</v>
      </c>
      <c r="BX45" s="115">
        <v>17.2458</v>
      </c>
      <c r="BY45" s="115">
        <v>17.2458</v>
      </c>
      <c r="BZ45" s="115">
        <v>17.2458</v>
      </c>
      <c r="CA45" s="115">
        <v>17.2458</v>
      </c>
      <c r="CB45" s="115">
        <v>17.2458</v>
      </c>
      <c r="CC45" s="115">
        <v>18.3963</v>
      </c>
      <c r="CD45" s="115">
        <v>18.3963</v>
      </c>
      <c r="CE45" s="115">
        <v>18.3963</v>
      </c>
      <c r="CF45" s="115">
        <v>18.3963</v>
      </c>
      <c r="CG45" s="115">
        <v>18.3963</v>
      </c>
      <c r="CH45" s="115">
        <v>18.3963</v>
      </c>
    </row>
    <row r="46" spans="1:86" ht="12.75">
      <c r="A46" s="103"/>
      <c r="B46" s="104">
        <v>60</v>
      </c>
      <c r="C46" s="114"/>
      <c r="D46" s="115">
        <v>6.5707</v>
      </c>
      <c r="E46" s="115">
        <v>7.7729</v>
      </c>
      <c r="F46" s="115">
        <v>9.0165</v>
      </c>
      <c r="G46" s="115">
        <v>10.284</v>
      </c>
      <c r="H46" s="115">
        <v>11.5727</v>
      </c>
      <c r="I46" s="115">
        <v>11.7441</v>
      </c>
      <c r="J46" s="115">
        <v>11.9873</v>
      </c>
      <c r="K46" s="115">
        <v>12.3153</v>
      </c>
      <c r="L46" s="115">
        <v>12.7374</v>
      </c>
      <c r="M46" s="115">
        <v>13.2651</v>
      </c>
      <c r="N46" s="115">
        <v>13.9032</v>
      </c>
      <c r="O46" s="115">
        <v>14.6554</v>
      </c>
      <c r="P46" s="115">
        <v>15.5234</v>
      </c>
      <c r="Q46" s="115">
        <v>16.509</v>
      </c>
      <c r="R46" s="115">
        <v>17.608</v>
      </c>
      <c r="S46" s="115">
        <v>20.5076</v>
      </c>
      <c r="T46" s="115">
        <v>20.5076</v>
      </c>
      <c r="U46" s="115">
        <v>20.5076</v>
      </c>
      <c r="V46" s="115">
        <v>20.5076</v>
      </c>
      <c r="W46" s="115">
        <v>20.5076</v>
      </c>
      <c r="X46" s="115">
        <v>20.5076</v>
      </c>
      <c r="Y46" s="115">
        <v>20.5076</v>
      </c>
      <c r="Z46" s="115">
        <v>20.5076</v>
      </c>
      <c r="AA46" s="115">
        <v>20.5076</v>
      </c>
      <c r="AB46" s="115">
        <v>20.5076</v>
      </c>
      <c r="AC46" s="115">
        <v>20.5076</v>
      </c>
      <c r="AD46" s="115">
        <v>20.5076</v>
      </c>
      <c r="AE46" s="115">
        <v>20.5076</v>
      </c>
      <c r="AF46" s="115">
        <v>20.5076</v>
      </c>
      <c r="AG46" s="115">
        <v>20.5076</v>
      </c>
      <c r="AH46" s="115">
        <v>20.5076</v>
      </c>
      <c r="AI46" s="115">
        <v>20.5076</v>
      </c>
      <c r="AJ46" s="115">
        <v>20.5076</v>
      </c>
      <c r="AK46" s="115">
        <v>20.5076</v>
      </c>
      <c r="AL46" s="115">
        <v>20.5076</v>
      </c>
      <c r="AM46" s="115">
        <v>20.5076</v>
      </c>
      <c r="AN46" s="115">
        <v>20.5076</v>
      </c>
      <c r="AO46" s="115">
        <v>20.5076</v>
      </c>
      <c r="AP46" s="115">
        <v>20.5076</v>
      </c>
      <c r="AQ46" s="115">
        <v>20.5076</v>
      </c>
      <c r="AR46" s="98"/>
      <c r="AS46" s="106">
        <v>60</v>
      </c>
      <c r="AT46" s="114"/>
      <c r="AU46" s="115">
        <v>7.2808</v>
      </c>
      <c r="AV46" s="115">
        <v>8.2583</v>
      </c>
      <c r="AW46" s="115">
        <v>9.2922</v>
      </c>
      <c r="AX46" s="115">
        <v>10.2571</v>
      </c>
      <c r="AY46" s="115">
        <v>11.1803</v>
      </c>
      <c r="AZ46" s="115">
        <v>11.3684</v>
      </c>
      <c r="BA46" s="115">
        <v>11.6381</v>
      </c>
      <c r="BB46" s="115">
        <v>12.0058</v>
      </c>
      <c r="BC46" s="115">
        <v>12.4853</v>
      </c>
      <c r="BD46" s="115">
        <v>13.0886</v>
      </c>
      <c r="BE46" s="115">
        <v>13.8235</v>
      </c>
      <c r="BF46" s="115">
        <v>14.6654</v>
      </c>
      <c r="BG46" s="115">
        <v>15.616</v>
      </c>
      <c r="BH46" s="115">
        <v>16.6673</v>
      </c>
      <c r="BI46" s="115">
        <v>17.8126</v>
      </c>
      <c r="BJ46" s="115">
        <v>17.8126</v>
      </c>
      <c r="BK46" s="115">
        <v>17.8126</v>
      </c>
      <c r="BL46" s="115">
        <v>17.8126</v>
      </c>
      <c r="BM46" s="115">
        <v>17.8126</v>
      </c>
      <c r="BN46" s="115">
        <v>17.8126</v>
      </c>
      <c r="BO46" s="115">
        <v>17.8126</v>
      </c>
      <c r="BP46" s="115">
        <v>17.8126</v>
      </c>
      <c r="BQ46" s="115">
        <v>17.8126</v>
      </c>
      <c r="BR46" s="115">
        <v>17.8126</v>
      </c>
      <c r="BS46" s="115">
        <v>17.8126</v>
      </c>
      <c r="BT46" s="115">
        <v>17.8126</v>
      </c>
      <c r="BU46" s="115">
        <v>17.8126</v>
      </c>
      <c r="BV46" s="115">
        <v>17.8126</v>
      </c>
      <c r="BW46" s="115">
        <v>17.8126</v>
      </c>
      <c r="BX46" s="115">
        <v>17.8126</v>
      </c>
      <c r="BY46" s="115">
        <v>17.8126</v>
      </c>
      <c r="BZ46" s="115">
        <v>17.8126</v>
      </c>
      <c r="CA46" s="115">
        <v>17.8126</v>
      </c>
      <c r="CB46" s="115">
        <v>17.8126</v>
      </c>
      <c r="CC46" s="115">
        <v>17.8126</v>
      </c>
      <c r="CD46" s="115">
        <v>17.8126</v>
      </c>
      <c r="CE46" s="115">
        <v>17.8126</v>
      </c>
      <c r="CF46" s="115">
        <v>17.8126</v>
      </c>
      <c r="CG46" s="115">
        <v>17.8126</v>
      </c>
      <c r="CH46" s="115">
        <v>17.8126</v>
      </c>
    </row>
    <row r="47" spans="1:86" ht="12.75">
      <c r="A47" s="103"/>
      <c r="B47" s="104">
        <v>61</v>
      </c>
      <c r="C47" s="114"/>
      <c r="D47" s="115"/>
      <c r="E47" s="115">
        <v>7.2924</v>
      </c>
      <c r="F47" s="115">
        <v>8.6267</v>
      </c>
      <c r="G47" s="115">
        <v>10.0069</v>
      </c>
      <c r="H47" s="115">
        <v>11.4137</v>
      </c>
      <c r="I47" s="115">
        <v>11.5398</v>
      </c>
      <c r="J47" s="115">
        <v>11.73</v>
      </c>
      <c r="K47" s="115">
        <v>12</v>
      </c>
      <c r="L47" s="115">
        <v>12.3639</v>
      </c>
      <c r="M47" s="115">
        <v>12.8324</v>
      </c>
      <c r="N47" s="115">
        <v>13.4181</v>
      </c>
      <c r="O47" s="115">
        <v>14.1262</v>
      </c>
      <c r="P47" s="115">
        <v>14.9611</v>
      </c>
      <c r="Q47" s="115">
        <v>15.9245</v>
      </c>
      <c r="R47" s="115">
        <v>17.0184</v>
      </c>
      <c r="S47" s="115">
        <v>20.5076</v>
      </c>
      <c r="T47" s="115">
        <v>20.5076</v>
      </c>
      <c r="U47" s="115">
        <v>20.5076</v>
      </c>
      <c r="V47" s="115">
        <v>20.5076</v>
      </c>
      <c r="W47" s="115">
        <v>20.5076</v>
      </c>
      <c r="X47" s="115">
        <v>20.5076</v>
      </c>
      <c r="Y47" s="115">
        <v>20.5076</v>
      </c>
      <c r="Z47" s="115">
        <v>20.5076</v>
      </c>
      <c r="AA47" s="115">
        <v>20.5076</v>
      </c>
      <c r="AB47" s="115">
        <v>20.5076</v>
      </c>
      <c r="AC47" s="115">
        <v>20.5076</v>
      </c>
      <c r="AD47" s="115">
        <v>20.5076</v>
      </c>
      <c r="AE47" s="115">
        <v>20.5076</v>
      </c>
      <c r="AF47" s="115">
        <v>20.5076</v>
      </c>
      <c r="AG47" s="115">
        <v>20.5076</v>
      </c>
      <c r="AH47" s="115">
        <v>20.5076</v>
      </c>
      <c r="AI47" s="115">
        <v>20.5076</v>
      </c>
      <c r="AJ47" s="115">
        <v>20.5076</v>
      </c>
      <c r="AK47" s="115">
        <v>20.5076</v>
      </c>
      <c r="AL47" s="115">
        <v>20.5076</v>
      </c>
      <c r="AM47" s="115">
        <v>20.5076</v>
      </c>
      <c r="AN47" s="115">
        <v>20.5076</v>
      </c>
      <c r="AO47" s="115">
        <v>20.5076</v>
      </c>
      <c r="AP47" s="115">
        <v>20.5076</v>
      </c>
      <c r="AQ47" s="115">
        <v>20.5076</v>
      </c>
      <c r="AR47" s="98"/>
      <c r="AS47" s="106">
        <v>61</v>
      </c>
      <c r="AT47" s="114"/>
      <c r="AU47" s="115"/>
      <c r="AV47" s="115">
        <v>7.9056</v>
      </c>
      <c r="AW47" s="115">
        <v>8.9669</v>
      </c>
      <c r="AX47" s="115">
        <v>10.0895</v>
      </c>
      <c r="AY47" s="115">
        <v>11.1372</v>
      </c>
      <c r="AZ47" s="115">
        <v>11.2707</v>
      </c>
      <c r="BA47" s="115">
        <v>11.475</v>
      </c>
      <c r="BB47" s="115">
        <v>11.7677</v>
      </c>
      <c r="BC47" s="115">
        <v>12.1671</v>
      </c>
      <c r="BD47" s="115">
        <v>12.6877</v>
      </c>
      <c r="BE47" s="115">
        <v>13.3428</v>
      </c>
      <c r="BF47" s="115">
        <v>14.1407</v>
      </c>
      <c r="BG47" s="115">
        <v>15.0548</v>
      </c>
      <c r="BH47" s="115">
        <v>16.087</v>
      </c>
      <c r="BI47" s="115">
        <v>17.2285</v>
      </c>
      <c r="BJ47" s="115">
        <v>17.8126</v>
      </c>
      <c r="BK47" s="115">
        <v>17.8126</v>
      </c>
      <c r="BL47" s="115">
        <v>17.8126</v>
      </c>
      <c r="BM47" s="115">
        <v>17.8126</v>
      </c>
      <c r="BN47" s="115">
        <v>17.8126</v>
      </c>
      <c r="BO47" s="115">
        <v>17.8126</v>
      </c>
      <c r="BP47" s="115">
        <v>17.8126</v>
      </c>
      <c r="BQ47" s="115">
        <v>17.8126</v>
      </c>
      <c r="BR47" s="115">
        <v>17.8126</v>
      </c>
      <c r="BS47" s="115">
        <v>17.8126</v>
      </c>
      <c r="BT47" s="115">
        <v>17.8126</v>
      </c>
      <c r="BU47" s="115">
        <v>17.8126</v>
      </c>
      <c r="BV47" s="115">
        <v>17.8126</v>
      </c>
      <c r="BW47" s="115">
        <v>17.8126</v>
      </c>
      <c r="BX47" s="115">
        <v>17.8126</v>
      </c>
      <c r="BY47" s="115">
        <v>17.8126</v>
      </c>
      <c r="BZ47" s="115">
        <v>17.8126</v>
      </c>
      <c r="CA47" s="115">
        <v>17.8126</v>
      </c>
      <c r="CB47" s="115">
        <v>17.8126</v>
      </c>
      <c r="CC47" s="115">
        <v>17.8126</v>
      </c>
      <c r="CD47" s="115">
        <v>17.8126</v>
      </c>
      <c r="CE47" s="115">
        <v>17.8126</v>
      </c>
      <c r="CF47" s="115">
        <v>17.8126</v>
      </c>
      <c r="CG47" s="115">
        <v>17.8126</v>
      </c>
      <c r="CH47" s="115">
        <v>17.8126</v>
      </c>
    </row>
    <row r="48" spans="1:86" ht="12.75">
      <c r="A48" s="103"/>
      <c r="B48" s="104">
        <v>62</v>
      </c>
      <c r="C48" s="114"/>
      <c r="D48" s="115"/>
      <c r="E48" s="115"/>
      <c r="F48" s="115">
        <v>8.2063</v>
      </c>
      <c r="G48" s="115">
        <v>9.7078</v>
      </c>
      <c r="H48" s="115">
        <v>11.261</v>
      </c>
      <c r="I48" s="115">
        <v>11.3484</v>
      </c>
      <c r="J48" s="115">
        <v>11.4909</v>
      </c>
      <c r="K48" s="115">
        <v>11.7044</v>
      </c>
      <c r="L48" s="115">
        <v>12.0082</v>
      </c>
      <c r="M48" s="115">
        <v>12.4178</v>
      </c>
      <c r="N48" s="115">
        <v>12.945</v>
      </c>
      <c r="O48" s="115">
        <v>13.6041</v>
      </c>
      <c r="P48" s="115">
        <v>14.401</v>
      </c>
      <c r="Q48" s="115">
        <v>15.3404</v>
      </c>
      <c r="R48" s="115">
        <v>16.4246</v>
      </c>
      <c r="S48" s="115">
        <v>20.5076</v>
      </c>
      <c r="T48" s="115">
        <v>20.5076</v>
      </c>
      <c r="U48" s="115">
        <v>20.5076</v>
      </c>
      <c r="V48" s="115">
        <v>20.5076</v>
      </c>
      <c r="W48" s="115">
        <v>20.5076</v>
      </c>
      <c r="X48" s="115">
        <v>20.5076</v>
      </c>
      <c r="Y48" s="115">
        <v>20.5076</v>
      </c>
      <c r="Z48" s="115">
        <v>20.5076</v>
      </c>
      <c r="AA48" s="115">
        <v>20.5076</v>
      </c>
      <c r="AB48" s="115">
        <v>20.5076</v>
      </c>
      <c r="AC48" s="115">
        <v>20.5076</v>
      </c>
      <c r="AD48" s="115">
        <v>20.5076</v>
      </c>
      <c r="AE48" s="115">
        <v>20.5076</v>
      </c>
      <c r="AF48" s="115">
        <v>20.5076</v>
      </c>
      <c r="AG48" s="115">
        <v>20.5076</v>
      </c>
      <c r="AH48" s="115">
        <v>20.5076</v>
      </c>
      <c r="AI48" s="115">
        <v>20.5076</v>
      </c>
      <c r="AJ48" s="115">
        <v>20.5076</v>
      </c>
      <c r="AK48" s="115">
        <v>20.5076</v>
      </c>
      <c r="AL48" s="115">
        <v>20.5076</v>
      </c>
      <c r="AM48" s="115">
        <v>20.5076</v>
      </c>
      <c r="AN48" s="115">
        <v>20.5076</v>
      </c>
      <c r="AO48" s="115">
        <v>20.5076</v>
      </c>
      <c r="AP48" s="115">
        <v>20.5076</v>
      </c>
      <c r="AQ48" s="115">
        <v>20.5076</v>
      </c>
      <c r="AR48" s="98"/>
      <c r="AS48" s="106">
        <v>62</v>
      </c>
      <c r="AT48" s="114"/>
      <c r="AU48" s="115"/>
      <c r="AV48" s="115"/>
      <c r="AW48" s="115">
        <v>8.7026</v>
      </c>
      <c r="AX48" s="115">
        <v>9.871</v>
      </c>
      <c r="AY48" s="115">
        <v>11.1068</v>
      </c>
      <c r="AZ48" s="115">
        <v>11.1958</v>
      </c>
      <c r="BA48" s="115">
        <v>11.3427</v>
      </c>
      <c r="BB48" s="115">
        <v>11.5676</v>
      </c>
      <c r="BC48" s="115">
        <v>11.8899</v>
      </c>
      <c r="BD48" s="115">
        <v>12.3294</v>
      </c>
      <c r="BE48" s="115">
        <v>12.9026</v>
      </c>
      <c r="BF48" s="115">
        <v>13.6237</v>
      </c>
      <c r="BG48" s="115">
        <v>14.5021</v>
      </c>
      <c r="BH48" s="115">
        <v>15.5084</v>
      </c>
      <c r="BI48" s="115">
        <v>16.6447</v>
      </c>
      <c r="BJ48" s="115">
        <v>17.8126</v>
      </c>
      <c r="BK48" s="115">
        <v>17.8126</v>
      </c>
      <c r="BL48" s="115">
        <v>17.8126</v>
      </c>
      <c r="BM48" s="115">
        <v>17.8126</v>
      </c>
      <c r="BN48" s="115">
        <v>17.8126</v>
      </c>
      <c r="BO48" s="115">
        <v>17.8126</v>
      </c>
      <c r="BP48" s="115">
        <v>17.8126</v>
      </c>
      <c r="BQ48" s="115">
        <v>17.8126</v>
      </c>
      <c r="BR48" s="115">
        <v>17.8126</v>
      </c>
      <c r="BS48" s="115">
        <v>17.8126</v>
      </c>
      <c r="BT48" s="115">
        <v>17.8126</v>
      </c>
      <c r="BU48" s="115">
        <v>17.8126</v>
      </c>
      <c r="BV48" s="115">
        <v>17.8126</v>
      </c>
      <c r="BW48" s="115">
        <v>17.8126</v>
      </c>
      <c r="BX48" s="115">
        <v>17.8126</v>
      </c>
      <c r="BY48" s="115">
        <v>17.8126</v>
      </c>
      <c r="BZ48" s="115">
        <v>17.8126</v>
      </c>
      <c r="CA48" s="115">
        <v>17.8126</v>
      </c>
      <c r="CB48" s="115">
        <v>17.8126</v>
      </c>
      <c r="CC48" s="115">
        <v>17.8126</v>
      </c>
      <c r="CD48" s="115">
        <v>17.8126</v>
      </c>
      <c r="CE48" s="115">
        <v>17.8126</v>
      </c>
      <c r="CF48" s="115">
        <v>17.8126</v>
      </c>
      <c r="CG48" s="115">
        <v>17.8126</v>
      </c>
      <c r="CH48" s="115">
        <v>17.8126</v>
      </c>
    </row>
    <row r="49" spans="1:86" ht="12.75">
      <c r="A49" s="103"/>
      <c r="B49" s="104">
        <v>63</v>
      </c>
      <c r="C49" s="114"/>
      <c r="D49" s="115"/>
      <c r="E49" s="115"/>
      <c r="F49" s="115"/>
      <c r="G49" s="115">
        <v>9.3883</v>
      </c>
      <c r="H49" s="115">
        <v>11.106</v>
      </c>
      <c r="I49" s="115">
        <v>11.1618</v>
      </c>
      <c r="J49" s="115">
        <v>11.2618</v>
      </c>
      <c r="K49" s="115">
        <v>11.4242</v>
      </c>
      <c r="L49" s="115">
        <v>11.669</v>
      </c>
      <c r="M49" s="115">
        <v>12.0166</v>
      </c>
      <c r="N49" s="115">
        <v>12.4852</v>
      </c>
      <c r="O49" s="115">
        <v>13.0884</v>
      </c>
      <c r="P49" s="115">
        <v>13.8424</v>
      </c>
      <c r="Q49" s="115">
        <v>14.7541</v>
      </c>
      <c r="R49" s="115">
        <v>15.8289</v>
      </c>
      <c r="S49" s="115">
        <v>20.5076</v>
      </c>
      <c r="T49" s="115">
        <v>20.5076</v>
      </c>
      <c r="U49" s="115">
        <v>20.5076</v>
      </c>
      <c r="V49" s="115">
        <v>20.5076</v>
      </c>
      <c r="W49" s="115">
        <v>20.5076</v>
      </c>
      <c r="X49" s="115">
        <v>20.5076</v>
      </c>
      <c r="Y49" s="115">
        <v>20.5076</v>
      </c>
      <c r="Z49" s="115">
        <v>20.5076</v>
      </c>
      <c r="AA49" s="115">
        <v>20.5076</v>
      </c>
      <c r="AB49" s="115">
        <v>20.5076</v>
      </c>
      <c r="AC49" s="115">
        <v>20.5076</v>
      </c>
      <c r="AD49" s="115">
        <v>20.5076</v>
      </c>
      <c r="AE49" s="115">
        <v>20.5076</v>
      </c>
      <c r="AF49" s="115">
        <v>20.5076</v>
      </c>
      <c r="AG49" s="115">
        <v>20.5076</v>
      </c>
      <c r="AH49" s="115">
        <v>20.5076</v>
      </c>
      <c r="AI49" s="115">
        <v>20.5076</v>
      </c>
      <c r="AJ49" s="115">
        <v>20.5076</v>
      </c>
      <c r="AK49" s="115">
        <v>20.5076</v>
      </c>
      <c r="AL49" s="115">
        <v>20.5076</v>
      </c>
      <c r="AM49" s="115">
        <v>20.5076</v>
      </c>
      <c r="AN49" s="115">
        <v>20.5076</v>
      </c>
      <c r="AO49" s="115">
        <v>20.5076</v>
      </c>
      <c r="AP49" s="115">
        <v>20.5076</v>
      </c>
      <c r="AQ49" s="115">
        <v>20.5076</v>
      </c>
      <c r="AR49" s="98"/>
      <c r="AS49" s="106">
        <v>63</v>
      </c>
      <c r="AT49" s="114"/>
      <c r="AU49" s="115"/>
      <c r="AV49" s="115"/>
      <c r="AW49" s="115"/>
      <c r="AX49" s="115">
        <v>9.7614</v>
      </c>
      <c r="AY49" s="115">
        <v>11.072</v>
      </c>
      <c r="AZ49" s="115">
        <v>11.1266</v>
      </c>
      <c r="BA49" s="115">
        <v>11.2263</v>
      </c>
      <c r="BB49" s="115">
        <v>11.3912</v>
      </c>
      <c r="BC49" s="115">
        <v>11.6434</v>
      </c>
      <c r="BD49" s="115">
        <v>12.0049</v>
      </c>
      <c r="BE49" s="115">
        <v>12.498</v>
      </c>
      <c r="BF49" s="115">
        <v>13.1409</v>
      </c>
      <c r="BG49" s="115">
        <v>13.9497</v>
      </c>
      <c r="BH49" s="115">
        <v>14.935</v>
      </c>
      <c r="BI49" s="115">
        <v>16.0637</v>
      </c>
      <c r="BJ49" s="115">
        <v>17.8126</v>
      </c>
      <c r="BK49" s="115">
        <v>17.8126</v>
      </c>
      <c r="BL49" s="115">
        <v>17.8126</v>
      </c>
      <c r="BM49" s="115">
        <v>17.8126</v>
      </c>
      <c r="BN49" s="115">
        <v>17.8126</v>
      </c>
      <c r="BO49" s="115">
        <v>17.8126</v>
      </c>
      <c r="BP49" s="115">
        <v>17.8126</v>
      </c>
      <c r="BQ49" s="115">
        <v>17.8126</v>
      </c>
      <c r="BR49" s="115">
        <v>17.8126</v>
      </c>
      <c r="BS49" s="115">
        <v>17.8126</v>
      </c>
      <c r="BT49" s="115">
        <v>17.8126</v>
      </c>
      <c r="BU49" s="115">
        <v>17.8126</v>
      </c>
      <c r="BV49" s="115">
        <v>17.8126</v>
      </c>
      <c r="BW49" s="115">
        <v>17.8126</v>
      </c>
      <c r="BX49" s="115">
        <v>17.8126</v>
      </c>
      <c r="BY49" s="115">
        <v>17.8126</v>
      </c>
      <c r="BZ49" s="115">
        <v>17.8126</v>
      </c>
      <c r="CA49" s="115">
        <v>17.8126</v>
      </c>
      <c r="CB49" s="115">
        <v>17.8126</v>
      </c>
      <c r="CC49" s="115">
        <v>17.8126</v>
      </c>
      <c r="CD49" s="115">
        <v>17.8126</v>
      </c>
      <c r="CE49" s="115">
        <v>17.8126</v>
      </c>
      <c r="CF49" s="115">
        <v>17.8126</v>
      </c>
      <c r="CG49" s="115">
        <v>17.8126</v>
      </c>
      <c r="CH49" s="115">
        <v>17.8126</v>
      </c>
    </row>
    <row r="50" spans="1:86" ht="12.75">
      <c r="A50" s="103"/>
      <c r="B50" s="104">
        <v>64</v>
      </c>
      <c r="C50" s="114"/>
      <c r="D50" s="115"/>
      <c r="E50" s="115"/>
      <c r="F50" s="115"/>
      <c r="G50" s="115"/>
      <c r="H50" s="115">
        <v>10.946</v>
      </c>
      <c r="I50" s="115">
        <v>10.9777</v>
      </c>
      <c r="J50" s="115">
        <v>11.0426</v>
      </c>
      <c r="K50" s="115">
        <v>11.1592</v>
      </c>
      <c r="L50" s="115">
        <v>11.3485</v>
      </c>
      <c r="M50" s="115">
        <v>11.634</v>
      </c>
      <c r="N50" s="115">
        <v>12.0393</v>
      </c>
      <c r="O50" s="115">
        <v>12.5856</v>
      </c>
      <c r="P50" s="115">
        <v>13.2889</v>
      </c>
      <c r="Q50" s="115">
        <v>14.168</v>
      </c>
      <c r="R50" s="115">
        <v>15.231</v>
      </c>
      <c r="S50" s="115">
        <v>20.5076</v>
      </c>
      <c r="T50" s="115">
        <v>20.5076</v>
      </c>
      <c r="U50" s="115">
        <v>20.5076</v>
      </c>
      <c r="V50" s="115">
        <v>20.5076</v>
      </c>
      <c r="W50" s="115">
        <v>20.5076</v>
      </c>
      <c r="X50" s="115">
        <v>20.5076</v>
      </c>
      <c r="Y50" s="115">
        <v>20.5076</v>
      </c>
      <c r="Z50" s="115">
        <v>20.5076</v>
      </c>
      <c r="AA50" s="115">
        <v>20.5076</v>
      </c>
      <c r="AB50" s="115">
        <v>20.5076</v>
      </c>
      <c r="AC50" s="115">
        <v>20.5076</v>
      </c>
      <c r="AD50" s="115">
        <v>20.5076</v>
      </c>
      <c r="AE50" s="115">
        <v>20.5076</v>
      </c>
      <c r="AF50" s="115">
        <v>20.5076</v>
      </c>
      <c r="AG50" s="115">
        <v>20.5076</v>
      </c>
      <c r="AH50" s="115">
        <v>20.5076</v>
      </c>
      <c r="AI50" s="115">
        <v>20.5076</v>
      </c>
      <c r="AJ50" s="115">
        <v>20.5076</v>
      </c>
      <c r="AK50" s="115">
        <v>20.5076</v>
      </c>
      <c r="AL50" s="115">
        <v>20.5076</v>
      </c>
      <c r="AM50" s="115">
        <v>20.5076</v>
      </c>
      <c r="AN50" s="115">
        <v>20.5076</v>
      </c>
      <c r="AO50" s="115">
        <v>20.5076</v>
      </c>
      <c r="AP50" s="115">
        <v>20.5076</v>
      </c>
      <c r="AQ50" s="115">
        <v>20.5076</v>
      </c>
      <c r="AR50" s="98"/>
      <c r="AS50" s="106">
        <v>64</v>
      </c>
      <c r="AT50" s="114"/>
      <c r="AU50" s="115"/>
      <c r="AV50" s="115"/>
      <c r="AW50" s="115"/>
      <c r="AX50" s="115"/>
      <c r="AY50" s="115">
        <v>11.0736</v>
      </c>
      <c r="AZ50" s="115">
        <v>11.1035</v>
      </c>
      <c r="BA50" s="115">
        <v>11.1655</v>
      </c>
      <c r="BB50" s="115">
        <v>11.2787</v>
      </c>
      <c r="BC50" s="115">
        <v>11.4656</v>
      </c>
      <c r="BD50" s="115">
        <v>11.7518</v>
      </c>
      <c r="BE50" s="115">
        <v>12.1619</v>
      </c>
      <c r="BF50" s="115">
        <v>12.7212</v>
      </c>
      <c r="BG50" s="115">
        <v>13.4506</v>
      </c>
      <c r="BH50" s="115">
        <v>14.3681</v>
      </c>
      <c r="BI50" s="115">
        <v>15.4858</v>
      </c>
      <c r="BJ50" s="115">
        <v>17.8126</v>
      </c>
      <c r="BK50" s="115">
        <v>17.8126</v>
      </c>
      <c r="BL50" s="115">
        <v>17.8126</v>
      </c>
      <c r="BM50" s="115">
        <v>17.8126</v>
      </c>
      <c r="BN50" s="115">
        <v>17.8126</v>
      </c>
      <c r="BO50" s="115">
        <v>17.8126</v>
      </c>
      <c r="BP50" s="115">
        <v>17.8126</v>
      </c>
      <c r="BQ50" s="115">
        <v>17.8126</v>
      </c>
      <c r="BR50" s="115">
        <v>17.8126</v>
      </c>
      <c r="BS50" s="115">
        <v>17.8126</v>
      </c>
      <c r="BT50" s="115">
        <v>17.8126</v>
      </c>
      <c r="BU50" s="115">
        <v>17.8126</v>
      </c>
      <c r="BV50" s="115">
        <v>17.8126</v>
      </c>
      <c r="BW50" s="115">
        <v>17.8126</v>
      </c>
      <c r="BX50" s="115">
        <v>17.8126</v>
      </c>
      <c r="BY50" s="115">
        <v>17.8126</v>
      </c>
      <c r="BZ50" s="115">
        <v>17.8126</v>
      </c>
      <c r="CA50" s="115">
        <v>17.8126</v>
      </c>
      <c r="CB50" s="115">
        <v>17.8126</v>
      </c>
      <c r="CC50" s="115">
        <v>17.8126</v>
      </c>
      <c r="CD50" s="115">
        <v>17.8126</v>
      </c>
      <c r="CE50" s="115">
        <v>17.8126</v>
      </c>
      <c r="CF50" s="115">
        <v>17.8126</v>
      </c>
      <c r="CG50" s="115">
        <v>17.8126</v>
      </c>
      <c r="CH50" s="115">
        <v>17.8126</v>
      </c>
    </row>
    <row r="51" spans="1:86" ht="12.75">
      <c r="A51" s="103"/>
      <c r="B51" s="104">
        <v>65</v>
      </c>
      <c r="C51" s="114"/>
      <c r="D51" s="115"/>
      <c r="E51" s="115"/>
      <c r="F51" s="115"/>
      <c r="G51" s="115"/>
      <c r="H51" s="115"/>
      <c r="I51" s="115">
        <v>10.7867</v>
      </c>
      <c r="J51" s="115">
        <v>10.8245</v>
      </c>
      <c r="K51" s="115">
        <v>10.902</v>
      </c>
      <c r="L51" s="115">
        <v>11.0411</v>
      </c>
      <c r="M51" s="115">
        <v>11.2671</v>
      </c>
      <c r="N51" s="115">
        <v>11.6078</v>
      </c>
      <c r="O51" s="115">
        <v>12.0914</v>
      </c>
      <c r="P51" s="115">
        <v>12.7433</v>
      </c>
      <c r="Q51" s="115">
        <v>13.5826</v>
      </c>
      <c r="R51" s="115">
        <v>14.6318</v>
      </c>
      <c r="S51" s="115">
        <v>20.5076</v>
      </c>
      <c r="T51" s="115">
        <v>20.5076</v>
      </c>
      <c r="U51" s="115">
        <v>20.5076</v>
      </c>
      <c r="V51" s="115">
        <v>20.5076</v>
      </c>
      <c r="W51" s="115">
        <v>20.5076</v>
      </c>
      <c r="X51" s="115">
        <v>20.5076</v>
      </c>
      <c r="Y51" s="115">
        <v>20.5076</v>
      </c>
      <c r="Z51" s="115">
        <v>20.5076</v>
      </c>
      <c r="AA51" s="115">
        <v>20.5076</v>
      </c>
      <c r="AB51" s="115">
        <v>20.5076</v>
      </c>
      <c r="AC51" s="115">
        <v>20.5076</v>
      </c>
      <c r="AD51" s="115">
        <v>20.5076</v>
      </c>
      <c r="AE51" s="115">
        <v>20.5076</v>
      </c>
      <c r="AF51" s="115">
        <v>20.5076</v>
      </c>
      <c r="AG51" s="115">
        <v>20.5076</v>
      </c>
      <c r="AH51" s="115">
        <v>20.5076</v>
      </c>
      <c r="AI51" s="115">
        <v>20.5076</v>
      </c>
      <c r="AJ51" s="115">
        <v>20.5076</v>
      </c>
      <c r="AK51" s="115">
        <v>20.5076</v>
      </c>
      <c r="AL51" s="115">
        <v>20.5076</v>
      </c>
      <c r="AM51" s="115">
        <v>20.5076</v>
      </c>
      <c r="AN51" s="115">
        <v>20.5076</v>
      </c>
      <c r="AO51" s="115">
        <v>20.5076</v>
      </c>
      <c r="AP51" s="115">
        <v>20.5076</v>
      </c>
      <c r="AQ51" s="115">
        <v>20.5076</v>
      </c>
      <c r="AR51" s="98"/>
      <c r="AS51" s="106">
        <v>65</v>
      </c>
      <c r="AT51" s="114"/>
      <c r="AU51" s="115"/>
      <c r="AV51" s="115"/>
      <c r="AW51" s="115"/>
      <c r="AX51" s="115"/>
      <c r="AY51" s="115"/>
      <c r="AZ51" s="115">
        <v>10.9562</v>
      </c>
      <c r="BA51" s="115">
        <v>10.9922</v>
      </c>
      <c r="BB51" s="115">
        <v>11.0666</v>
      </c>
      <c r="BC51" s="115">
        <v>11.2024</v>
      </c>
      <c r="BD51" s="115">
        <v>11.4269</v>
      </c>
      <c r="BE51" s="115">
        <v>11.7704</v>
      </c>
      <c r="BF51" s="115">
        <v>12.2627</v>
      </c>
      <c r="BG51" s="115">
        <v>12.9342</v>
      </c>
      <c r="BH51" s="115">
        <v>13.8098</v>
      </c>
      <c r="BI51" s="115">
        <v>14.9114</v>
      </c>
      <c r="BJ51" s="115">
        <v>17.8126</v>
      </c>
      <c r="BK51" s="115">
        <v>17.8126</v>
      </c>
      <c r="BL51" s="115">
        <v>17.8126</v>
      </c>
      <c r="BM51" s="115">
        <v>17.8126</v>
      </c>
      <c r="BN51" s="115">
        <v>17.8126</v>
      </c>
      <c r="BO51" s="115">
        <v>17.8126</v>
      </c>
      <c r="BP51" s="115">
        <v>17.8126</v>
      </c>
      <c r="BQ51" s="115">
        <v>17.8126</v>
      </c>
      <c r="BR51" s="115">
        <v>17.8126</v>
      </c>
      <c r="BS51" s="115">
        <v>17.8126</v>
      </c>
      <c r="BT51" s="115">
        <v>17.8126</v>
      </c>
      <c r="BU51" s="115">
        <v>17.8126</v>
      </c>
      <c r="BV51" s="115">
        <v>17.8126</v>
      </c>
      <c r="BW51" s="115">
        <v>17.8126</v>
      </c>
      <c r="BX51" s="115">
        <v>17.8126</v>
      </c>
      <c r="BY51" s="115">
        <v>17.8126</v>
      </c>
      <c r="BZ51" s="115">
        <v>17.8126</v>
      </c>
      <c r="CA51" s="115">
        <v>17.8126</v>
      </c>
      <c r="CB51" s="115">
        <v>17.8126</v>
      </c>
      <c r="CC51" s="115">
        <v>17.8126</v>
      </c>
      <c r="CD51" s="115">
        <v>17.8126</v>
      </c>
      <c r="CE51" s="115">
        <v>17.8126</v>
      </c>
      <c r="CF51" s="115">
        <v>17.8126</v>
      </c>
      <c r="CG51" s="115">
        <v>17.8126</v>
      </c>
      <c r="CH51" s="115">
        <v>17.8126</v>
      </c>
    </row>
    <row r="52" spans="2:86" ht="12.75">
      <c r="B52" s="104">
        <v>66</v>
      </c>
      <c r="C52" s="116"/>
      <c r="D52" s="116"/>
      <c r="E52" s="116"/>
      <c r="F52" s="116"/>
      <c r="G52" s="116"/>
      <c r="H52" s="116"/>
      <c r="I52" s="116"/>
      <c r="J52" s="116">
        <v>10.6016</v>
      </c>
      <c r="K52" s="116">
        <v>10.6481</v>
      </c>
      <c r="L52" s="116">
        <v>10.7431</v>
      </c>
      <c r="M52" s="116">
        <v>10.9137</v>
      </c>
      <c r="N52" s="116">
        <v>11.1909</v>
      </c>
      <c r="O52" s="116">
        <v>11.6088</v>
      </c>
      <c r="P52" s="116">
        <v>12.2019</v>
      </c>
      <c r="Q52" s="116">
        <v>13.0016</v>
      </c>
      <c r="R52" s="116">
        <v>14.031</v>
      </c>
      <c r="S52" s="115">
        <v>20.5076</v>
      </c>
      <c r="T52" s="115">
        <v>20.5076</v>
      </c>
      <c r="U52" s="115">
        <v>20.5076</v>
      </c>
      <c r="V52" s="115">
        <v>20.5076</v>
      </c>
      <c r="W52" s="115">
        <v>20.5076</v>
      </c>
      <c r="X52" s="115">
        <v>20.5076</v>
      </c>
      <c r="Y52" s="115">
        <v>20.5076</v>
      </c>
      <c r="Z52" s="115">
        <v>20.5076</v>
      </c>
      <c r="AA52" s="115">
        <v>20.5076</v>
      </c>
      <c r="AB52" s="115">
        <v>20.5076</v>
      </c>
      <c r="AC52" s="115">
        <v>20.5076</v>
      </c>
      <c r="AD52" s="115">
        <v>20.5076</v>
      </c>
      <c r="AE52" s="115">
        <v>20.5076</v>
      </c>
      <c r="AF52" s="115">
        <v>20.5076</v>
      </c>
      <c r="AG52" s="115">
        <v>20.5076</v>
      </c>
      <c r="AH52" s="115">
        <v>20.5076</v>
      </c>
      <c r="AI52" s="115">
        <v>20.5076</v>
      </c>
      <c r="AJ52" s="115">
        <v>20.5076</v>
      </c>
      <c r="AK52" s="115">
        <v>20.5076</v>
      </c>
      <c r="AL52" s="115">
        <v>20.5076</v>
      </c>
      <c r="AM52" s="115">
        <v>20.5076</v>
      </c>
      <c r="AN52" s="115">
        <v>20.5076</v>
      </c>
      <c r="AO52" s="115">
        <v>20.5076</v>
      </c>
      <c r="AP52" s="115">
        <v>20.5076</v>
      </c>
      <c r="AQ52" s="115">
        <v>20.5076</v>
      </c>
      <c r="AR52" s="98"/>
      <c r="AS52" s="106">
        <v>66</v>
      </c>
      <c r="AT52" s="116"/>
      <c r="AU52" s="116"/>
      <c r="AV52" s="116"/>
      <c r="AW52" s="116"/>
      <c r="AX52" s="116"/>
      <c r="AY52" s="116"/>
      <c r="AZ52" s="116"/>
      <c r="BA52" s="116">
        <v>10.8159</v>
      </c>
      <c r="BB52" s="116">
        <v>10.8604</v>
      </c>
      <c r="BC52" s="116">
        <v>10.9523</v>
      </c>
      <c r="BD52" s="116">
        <v>11.1201</v>
      </c>
      <c r="BE52" s="116">
        <v>11.3975</v>
      </c>
      <c r="BF52" s="116">
        <v>11.8218</v>
      </c>
      <c r="BG52" s="116">
        <v>12.4301</v>
      </c>
      <c r="BH52" s="116">
        <v>13.2597</v>
      </c>
      <c r="BI52" s="116">
        <v>14.3414</v>
      </c>
      <c r="BJ52" s="115">
        <v>17.8126</v>
      </c>
      <c r="BK52" s="115">
        <v>17.8126</v>
      </c>
      <c r="BL52" s="115">
        <v>17.8126</v>
      </c>
      <c r="BM52" s="115">
        <v>17.8126</v>
      </c>
      <c r="BN52" s="115">
        <v>17.8126</v>
      </c>
      <c r="BO52" s="115">
        <v>17.8126</v>
      </c>
      <c r="BP52" s="115">
        <v>17.8126</v>
      </c>
      <c r="BQ52" s="115">
        <v>17.8126</v>
      </c>
      <c r="BR52" s="115">
        <v>17.8126</v>
      </c>
      <c r="BS52" s="115">
        <v>17.8126</v>
      </c>
      <c r="BT52" s="115">
        <v>17.8126</v>
      </c>
      <c r="BU52" s="115">
        <v>17.8126</v>
      </c>
      <c r="BV52" s="115">
        <v>17.8126</v>
      </c>
      <c r="BW52" s="115">
        <v>17.8126</v>
      </c>
      <c r="BX52" s="115">
        <v>17.8126</v>
      </c>
      <c r="BY52" s="115">
        <v>17.8126</v>
      </c>
      <c r="BZ52" s="115">
        <v>17.8126</v>
      </c>
      <c r="CA52" s="115">
        <v>17.8126</v>
      </c>
      <c r="CB52" s="115">
        <v>17.8126</v>
      </c>
      <c r="CC52" s="115">
        <v>17.8126</v>
      </c>
      <c r="CD52" s="115">
        <v>17.8126</v>
      </c>
      <c r="CE52" s="115">
        <v>17.8126</v>
      </c>
      <c r="CF52" s="115">
        <v>17.8126</v>
      </c>
      <c r="CG52" s="115">
        <v>17.8126</v>
      </c>
      <c r="CH52" s="115">
        <v>17.8126</v>
      </c>
    </row>
    <row r="53" spans="2:86" ht="12.75">
      <c r="B53" s="104">
        <v>67</v>
      </c>
      <c r="C53" s="116"/>
      <c r="D53" s="116"/>
      <c r="E53" s="116"/>
      <c r="F53" s="116"/>
      <c r="G53" s="116"/>
      <c r="H53" s="116"/>
      <c r="I53" s="116"/>
      <c r="J53" s="116"/>
      <c r="K53" s="116">
        <v>10.39</v>
      </c>
      <c r="L53" s="116">
        <v>10.4489</v>
      </c>
      <c r="M53" s="116">
        <v>10.5693</v>
      </c>
      <c r="N53" s="116">
        <v>10.7855</v>
      </c>
      <c r="O53" s="116">
        <v>11.1366</v>
      </c>
      <c r="P53" s="116">
        <v>11.6661</v>
      </c>
      <c r="Q53" s="116">
        <v>12.4176</v>
      </c>
      <c r="R53" s="116">
        <v>13.4309</v>
      </c>
      <c r="S53" s="115">
        <v>20.5076</v>
      </c>
      <c r="T53" s="115">
        <v>20.5076</v>
      </c>
      <c r="U53" s="115">
        <v>20.5076</v>
      </c>
      <c r="V53" s="115">
        <v>20.5076</v>
      </c>
      <c r="W53" s="115">
        <v>20.5076</v>
      </c>
      <c r="X53" s="115">
        <v>20.5076</v>
      </c>
      <c r="Y53" s="115">
        <v>20.5076</v>
      </c>
      <c r="Z53" s="115">
        <v>20.5076</v>
      </c>
      <c r="AA53" s="115">
        <v>20.5076</v>
      </c>
      <c r="AB53" s="115">
        <v>20.5076</v>
      </c>
      <c r="AC53" s="115">
        <v>20.5076</v>
      </c>
      <c r="AD53" s="115">
        <v>20.5076</v>
      </c>
      <c r="AE53" s="115">
        <v>20.5076</v>
      </c>
      <c r="AF53" s="115">
        <v>20.5076</v>
      </c>
      <c r="AG53" s="115">
        <v>20.5076</v>
      </c>
      <c r="AH53" s="115">
        <v>20.5076</v>
      </c>
      <c r="AI53" s="115">
        <v>20.5076</v>
      </c>
      <c r="AJ53" s="115">
        <v>20.5076</v>
      </c>
      <c r="AK53" s="115">
        <v>20.5076</v>
      </c>
      <c r="AL53" s="115">
        <v>20.5076</v>
      </c>
      <c r="AM53" s="115">
        <v>20.5076</v>
      </c>
      <c r="AN53" s="115">
        <v>20.5076</v>
      </c>
      <c r="AO53" s="115">
        <v>20.5076</v>
      </c>
      <c r="AP53" s="115">
        <v>20.5076</v>
      </c>
      <c r="AQ53" s="115">
        <v>20.5076</v>
      </c>
      <c r="AR53" s="98"/>
      <c r="AS53" s="106">
        <v>67</v>
      </c>
      <c r="AT53" s="116"/>
      <c r="AU53" s="116"/>
      <c r="AV53" s="116"/>
      <c r="AW53" s="116"/>
      <c r="AX53" s="116"/>
      <c r="AY53" s="116"/>
      <c r="AZ53" s="116"/>
      <c r="BA53" s="116"/>
      <c r="BB53" s="116">
        <v>10.653</v>
      </c>
      <c r="BC53" s="116">
        <v>10.7098</v>
      </c>
      <c r="BD53" s="116">
        <v>10.8273</v>
      </c>
      <c r="BE53" s="116">
        <v>11.0419</v>
      </c>
      <c r="BF53" s="116">
        <v>11.3964</v>
      </c>
      <c r="BG53" s="116">
        <v>11.939</v>
      </c>
      <c r="BH53" s="116">
        <v>12.7165</v>
      </c>
      <c r="BI53" s="116">
        <v>13.7772</v>
      </c>
      <c r="BJ53" s="115">
        <v>17.8126</v>
      </c>
      <c r="BK53" s="115">
        <v>17.8126</v>
      </c>
      <c r="BL53" s="115">
        <v>17.8126</v>
      </c>
      <c r="BM53" s="115">
        <v>17.8126</v>
      </c>
      <c r="BN53" s="115">
        <v>17.8126</v>
      </c>
      <c r="BO53" s="115">
        <v>17.8126</v>
      </c>
      <c r="BP53" s="115">
        <v>17.8126</v>
      </c>
      <c r="BQ53" s="115">
        <v>17.8126</v>
      </c>
      <c r="BR53" s="115">
        <v>17.8126</v>
      </c>
      <c r="BS53" s="115">
        <v>17.8126</v>
      </c>
      <c r="BT53" s="115">
        <v>17.8126</v>
      </c>
      <c r="BU53" s="115">
        <v>17.8126</v>
      </c>
      <c r="BV53" s="115">
        <v>17.8126</v>
      </c>
      <c r="BW53" s="115">
        <v>17.8126</v>
      </c>
      <c r="BX53" s="115">
        <v>17.8126</v>
      </c>
      <c r="BY53" s="115">
        <v>17.8126</v>
      </c>
      <c r="BZ53" s="115">
        <v>17.8126</v>
      </c>
      <c r="CA53" s="115">
        <v>17.8126</v>
      </c>
      <c r="CB53" s="115">
        <v>17.8126</v>
      </c>
      <c r="CC53" s="115">
        <v>17.8126</v>
      </c>
      <c r="CD53" s="115">
        <v>17.8126</v>
      </c>
      <c r="CE53" s="115">
        <v>17.8126</v>
      </c>
      <c r="CF53" s="115">
        <v>17.8126</v>
      </c>
      <c r="CG53" s="115">
        <v>17.8126</v>
      </c>
      <c r="CH53" s="115">
        <v>17.8126</v>
      </c>
    </row>
    <row r="54" spans="2:86" ht="12.75">
      <c r="B54" s="104">
        <v>68</v>
      </c>
      <c r="C54" s="116"/>
      <c r="D54" s="116"/>
      <c r="E54" s="116"/>
      <c r="F54" s="116"/>
      <c r="G54" s="116"/>
      <c r="H54" s="116"/>
      <c r="I54" s="116"/>
      <c r="J54" s="116"/>
      <c r="K54" s="116"/>
      <c r="L54" s="116">
        <v>10.1562</v>
      </c>
      <c r="M54" s="116">
        <v>10.2339</v>
      </c>
      <c r="N54" s="116">
        <v>10.3928</v>
      </c>
      <c r="O54" s="116">
        <v>10.678</v>
      </c>
      <c r="P54" s="116">
        <v>11.1413</v>
      </c>
      <c r="Q54" s="116">
        <v>11.8399</v>
      </c>
      <c r="R54" s="116">
        <v>12.8314</v>
      </c>
      <c r="S54" s="115">
        <v>20.5076</v>
      </c>
      <c r="T54" s="115">
        <v>20.5076</v>
      </c>
      <c r="U54" s="115">
        <v>20.5076</v>
      </c>
      <c r="V54" s="115">
        <v>20.5076</v>
      </c>
      <c r="W54" s="115">
        <v>20.5076</v>
      </c>
      <c r="X54" s="115">
        <v>20.5076</v>
      </c>
      <c r="Y54" s="115">
        <v>20.5076</v>
      </c>
      <c r="Z54" s="115">
        <v>20.5076</v>
      </c>
      <c r="AA54" s="115">
        <v>20.5076</v>
      </c>
      <c r="AB54" s="115">
        <v>20.5076</v>
      </c>
      <c r="AC54" s="115">
        <v>20.5076</v>
      </c>
      <c r="AD54" s="115">
        <v>20.5076</v>
      </c>
      <c r="AE54" s="115">
        <v>20.5076</v>
      </c>
      <c r="AF54" s="115">
        <v>20.5076</v>
      </c>
      <c r="AG54" s="115">
        <v>20.5076</v>
      </c>
      <c r="AH54" s="115">
        <v>20.5076</v>
      </c>
      <c r="AI54" s="115">
        <v>20.5076</v>
      </c>
      <c r="AJ54" s="115">
        <v>20.5076</v>
      </c>
      <c r="AK54" s="115">
        <v>20.5076</v>
      </c>
      <c r="AL54" s="115">
        <v>20.5076</v>
      </c>
      <c r="AM54" s="115">
        <v>20.5076</v>
      </c>
      <c r="AN54" s="115">
        <v>20.5076</v>
      </c>
      <c r="AO54" s="115">
        <v>20.5076</v>
      </c>
      <c r="AP54" s="115">
        <v>20.5076</v>
      </c>
      <c r="AQ54" s="115">
        <v>20.5076</v>
      </c>
      <c r="AR54" s="98"/>
      <c r="AS54" s="106">
        <v>68</v>
      </c>
      <c r="AT54" s="116"/>
      <c r="AU54" s="116"/>
      <c r="AV54" s="116"/>
      <c r="AW54" s="116"/>
      <c r="AX54" s="116"/>
      <c r="AY54" s="116"/>
      <c r="AZ54" s="116"/>
      <c r="BA54" s="116"/>
      <c r="BB54" s="116"/>
      <c r="BC54" s="116">
        <v>10.4711</v>
      </c>
      <c r="BD54" s="116">
        <v>10.5467</v>
      </c>
      <c r="BE54" s="116">
        <v>10.703</v>
      </c>
      <c r="BF54" s="116">
        <v>10.9887</v>
      </c>
      <c r="BG54" s="116">
        <v>11.4605</v>
      </c>
      <c r="BH54" s="116">
        <v>12.1826</v>
      </c>
      <c r="BI54" s="116">
        <v>13.2126</v>
      </c>
      <c r="BJ54" s="115">
        <v>17.8126</v>
      </c>
      <c r="BK54" s="115">
        <v>17.8126</v>
      </c>
      <c r="BL54" s="115">
        <v>17.8126</v>
      </c>
      <c r="BM54" s="115">
        <v>17.8126</v>
      </c>
      <c r="BN54" s="115">
        <v>17.8126</v>
      </c>
      <c r="BO54" s="115">
        <v>17.8126</v>
      </c>
      <c r="BP54" s="115">
        <v>17.8126</v>
      </c>
      <c r="BQ54" s="115">
        <v>17.8126</v>
      </c>
      <c r="BR54" s="115">
        <v>17.8126</v>
      </c>
      <c r="BS54" s="115">
        <v>17.8126</v>
      </c>
      <c r="BT54" s="115">
        <v>17.8126</v>
      </c>
      <c r="BU54" s="115">
        <v>17.8126</v>
      </c>
      <c r="BV54" s="115">
        <v>17.8126</v>
      </c>
      <c r="BW54" s="115">
        <v>17.8126</v>
      </c>
      <c r="BX54" s="115">
        <v>17.8126</v>
      </c>
      <c r="BY54" s="115">
        <v>17.8126</v>
      </c>
      <c r="BZ54" s="115">
        <v>17.8126</v>
      </c>
      <c r="CA54" s="115">
        <v>17.8126</v>
      </c>
      <c r="CB54" s="115">
        <v>17.8126</v>
      </c>
      <c r="CC54" s="115">
        <v>17.8126</v>
      </c>
      <c r="CD54" s="115">
        <v>17.8126</v>
      </c>
      <c r="CE54" s="115">
        <v>17.8126</v>
      </c>
      <c r="CF54" s="115">
        <v>17.8126</v>
      </c>
      <c r="CG54" s="115">
        <v>17.8126</v>
      </c>
      <c r="CH54" s="115">
        <v>17.8126</v>
      </c>
    </row>
    <row r="55" spans="2:86" ht="12.75">
      <c r="B55" s="104">
        <v>69</v>
      </c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>
        <v>9.9015</v>
      </c>
      <c r="N55" s="116">
        <v>10.009</v>
      </c>
      <c r="O55" s="116">
        <v>10.2292</v>
      </c>
      <c r="P55" s="116">
        <v>10.6244</v>
      </c>
      <c r="Q55" s="116">
        <v>11.2663</v>
      </c>
      <c r="R55" s="116">
        <v>12.2342</v>
      </c>
      <c r="S55" s="115">
        <v>20.5076</v>
      </c>
      <c r="T55" s="115">
        <v>20.5076</v>
      </c>
      <c r="U55" s="115">
        <v>20.5076</v>
      </c>
      <c r="V55" s="115">
        <v>20.5076</v>
      </c>
      <c r="W55" s="115">
        <v>20.5076</v>
      </c>
      <c r="X55" s="115">
        <v>20.5076</v>
      </c>
      <c r="Y55" s="115">
        <v>20.5076</v>
      </c>
      <c r="Z55" s="115">
        <v>20.5076</v>
      </c>
      <c r="AA55" s="115">
        <v>20.5076</v>
      </c>
      <c r="AB55" s="115">
        <v>20.5076</v>
      </c>
      <c r="AC55" s="115">
        <v>20.5076</v>
      </c>
      <c r="AD55" s="115">
        <v>20.5076</v>
      </c>
      <c r="AE55" s="115">
        <v>20.5076</v>
      </c>
      <c r="AF55" s="115">
        <v>20.5076</v>
      </c>
      <c r="AG55" s="115">
        <v>20.5076</v>
      </c>
      <c r="AH55" s="115">
        <v>20.5076</v>
      </c>
      <c r="AI55" s="115">
        <v>20.5076</v>
      </c>
      <c r="AJ55" s="115">
        <v>20.5076</v>
      </c>
      <c r="AK55" s="115">
        <v>20.5076</v>
      </c>
      <c r="AL55" s="115">
        <v>20.5076</v>
      </c>
      <c r="AM55" s="115">
        <v>20.5076</v>
      </c>
      <c r="AN55" s="115">
        <v>20.5076</v>
      </c>
      <c r="AO55" s="115">
        <v>20.5076</v>
      </c>
      <c r="AP55" s="115">
        <v>20.5076</v>
      </c>
      <c r="AQ55" s="115">
        <v>20.5076</v>
      </c>
      <c r="AR55" s="98"/>
      <c r="AS55" s="106">
        <v>69</v>
      </c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>
        <v>10.2695</v>
      </c>
      <c r="BE55" s="116">
        <v>10.3754</v>
      </c>
      <c r="BF55" s="116">
        <v>10.5942</v>
      </c>
      <c r="BG55" s="116">
        <v>10.9941</v>
      </c>
      <c r="BH55" s="116">
        <v>11.6546</v>
      </c>
      <c r="BI55" s="116">
        <v>12.6604</v>
      </c>
      <c r="BJ55" s="115">
        <v>17.8126</v>
      </c>
      <c r="BK55" s="115">
        <v>17.8126</v>
      </c>
      <c r="BL55" s="115">
        <v>17.8126</v>
      </c>
      <c r="BM55" s="115">
        <v>17.8126</v>
      </c>
      <c r="BN55" s="115">
        <v>17.8126</v>
      </c>
      <c r="BO55" s="115">
        <v>17.8126</v>
      </c>
      <c r="BP55" s="115">
        <v>17.8126</v>
      </c>
      <c r="BQ55" s="115">
        <v>17.8126</v>
      </c>
      <c r="BR55" s="115">
        <v>17.8126</v>
      </c>
      <c r="BS55" s="115">
        <v>17.8126</v>
      </c>
      <c r="BT55" s="115">
        <v>17.8126</v>
      </c>
      <c r="BU55" s="115">
        <v>17.8126</v>
      </c>
      <c r="BV55" s="115">
        <v>17.8126</v>
      </c>
      <c r="BW55" s="115">
        <v>17.8126</v>
      </c>
      <c r="BX55" s="115">
        <v>17.8126</v>
      </c>
      <c r="BY55" s="115">
        <v>17.8126</v>
      </c>
      <c r="BZ55" s="115">
        <v>17.8126</v>
      </c>
      <c r="CA55" s="115">
        <v>17.8126</v>
      </c>
      <c r="CB55" s="115">
        <v>17.8126</v>
      </c>
      <c r="CC55" s="115">
        <v>17.8126</v>
      </c>
      <c r="CD55" s="115">
        <v>17.8126</v>
      </c>
      <c r="CE55" s="115">
        <v>17.8126</v>
      </c>
      <c r="CF55" s="115">
        <v>17.8126</v>
      </c>
      <c r="CG55" s="115">
        <v>17.8126</v>
      </c>
      <c r="CH55" s="115">
        <v>17.8126</v>
      </c>
    </row>
    <row r="56" spans="2:86" ht="12.75">
      <c r="B56" s="104">
        <v>70</v>
      </c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>
        <v>9.634</v>
      </c>
      <c r="O56" s="116">
        <v>9.7923</v>
      </c>
      <c r="P56" s="116">
        <v>10.1163</v>
      </c>
      <c r="Q56" s="116">
        <v>10.6977</v>
      </c>
      <c r="R56" s="116">
        <v>11.6422</v>
      </c>
      <c r="S56" s="115">
        <v>20.5076</v>
      </c>
      <c r="T56" s="115">
        <v>20.5076</v>
      </c>
      <c r="U56" s="115">
        <v>20.5076</v>
      </c>
      <c r="V56" s="115">
        <v>20.5076</v>
      </c>
      <c r="W56" s="115">
        <v>20.5076</v>
      </c>
      <c r="X56" s="115">
        <v>20.5076</v>
      </c>
      <c r="Y56" s="115">
        <v>20.5076</v>
      </c>
      <c r="Z56" s="115">
        <v>20.5076</v>
      </c>
      <c r="AA56" s="115">
        <v>20.5076</v>
      </c>
      <c r="AB56" s="115">
        <v>20.5076</v>
      </c>
      <c r="AC56" s="115">
        <v>20.5076</v>
      </c>
      <c r="AD56" s="115">
        <v>20.5076</v>
      </c>
      <c r="AE56" s="115">
        <v>20.5076</v>
      </c>
      <c r="AF56" s="115">
        <v>20.5076</v>
      </c>
      <c r="AG56" s="115">
        <v>20.5076</v>
      </c>
      <c r="AH56" s="115">
        <v>20.5076</v>
      </c>
      <c r="AI56" s="115">
        <v>20.5076</v>
      </c>
      <c r="AJ56" s="115">
        <v>20.5076</v>
      </c>
      <c r="AK56" s="115">
        <v>20.5076</v>
      </c>
      <c r="AL56" s="115">
        <v>20.5076</v>
      </c>
      <c r="AM56" s="115">
        <v>20.5076</v>
      </c>
      <c r="AN56" s="115">
        <v>20.5076</v>
      </c>
      <c r="AO56" s="115">
        <v>20.5076</v>
      </c>
      <c r="AP56" s="115">
        <v>20.5076</v>
      </c>
      <c r="AQ56" s="115">
        <v>20.5076</v>
      </c>
      <c r="AR56" s="98"/>
      <c r="AS56" s="106">
        <v>70</v>
      </c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>
        <v>10.0625</v>
      </c>
      <c r="BF56" s="116">
        <v>10.2197</v>
      </c>
      <c r="BG56" s="116">
        <v>10.5449</v>
      </c>
      <c r="BH56" s="116">
        <v>11.1388</v>
      </c>
      <c r="BI56" s="116">
        <v>12.12</v>
      </c>
      <c r="BJ56" s="115">
        <v>17.8126</v>
      </c>
      <c r="BK56" s="115">
        <v>17.8126</v>
      </c>
      <c r="BL56" s="115">
        <v>17.8126</v>
      </c>
      <c r="BM56" s="115">
        <v>17.8126</v>
      </c>
      <c r="BN56" s="115">
        <v>17.8126</v>
      </c>
      <c r="BO56" s="115">
        <v>17.8126</v>
      </c>
      <c r="BP56" s="115">
        <v>17.8126</v>
      </c>
      <c r="BQ56" s="115">
        <v>17.8126</v>
      </c>
      <c r="BR56" s="115">
        <v>17.8126</v>
      </c>
      <c r="BS56" s="115">
        <v>17.8126</v>
      </c>
      <c r="BT56" s="115">
        <v>17.8126</v>
      </c>
      <c r="BU56" s="115">
        <v>17.8126</v>
      </c>
      <c r="BV56" s="115">
        <v>17.8126</v>
      </c>
      <c r="BW56" s="115">
        <v>17.8126</v>
      </c>
      <c r="BX56" s="115">
        <v>17.8126</v>
      </c>
      <c r="BY56" s="115">
        <v>17.8126</v>
      </c>
      <c r="BZ56" s="115">
        <v>17.8126</v>
      </c>
      <c r="CA56" s="115">
        <v>17.8126</v>
      </c>
      <c r="CB56" s="115">
        <v>17.8126</v>
      </c>
      <c r="CC56" s="115">
        <v>17.8126</v>
      </c>
      <c r="CD56" s="115">
        <v>17.8126</v>
      </c>
      <c r="CE56" s="115">
        <v>17.8126</v>
      </c>
      <c r="CF56" s="115">
        <v>17.8126</v>
      </c>
      <c r="CG56" s="115">
        <v>17.8126</v>
      </c>
      <c r="CH56" s="115">
        <v>17.8126</v>
      </c>
    </row>
    <row r="57" spans="2:86" ht="12.75">
      <c r="B57" s="104">
        <v>71</v>
      </c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>
        <v>9.3713</v>
      </c>
      <c r="P57" s="116">
        <v>9.6223</v>
      </c>
      <c r="Q57" s="116">
        <v>10.136</v>
      </c>
      <c r="R57" s="116">
        <v>11.0578</v>
      </c>
      <c r="S57" s="115">
        <v>20.5076</v>
      </c>
      <c r="T57" s="115">
        <v>20.5076</v>
      </c>
      <c r="U57" s="115">
        <v>20.5076</v>
      </c>
      <c r="V57" s="115">
        <v>20.5076</v>
      </c>
      <c r="W57" s="115">
        <v>20.5076</v>
      </c>
      <c r="X57" s="115">
        <v>20.5076</v>
      </c>
      <c r="Y57" s="115">
        <v>20.5076</v>
      </c>
      <c r="Z57" s="115">
        <v>20.5076</v>
      </c>
      <c r="AA57" s="115">
        <v>20.5076</v>
      </c>
      <c r="AB57" s="115">
        <v>20.5076</v>
      </c>
      <c r="AC57" s="115">
        <v>20.5076</v>
      </c>
      <c r="AD57" s="115">
        <v>20.5076</v>
      </c>
      <c r="AE57" s="115">
        <v>20.5076</v>
      </c>
      <c r="AF57" s="115">
        <v>20.5076</v>
      </c>
      <c r="AG57" s="115">
        <v>20.5076</v>
      </c>
      <c r="AH57" s="115">
        <v>20.5076</v>
      </c>
      <c r="AI57" s="115">
        <v>20.5076</v>
      </c>
      <c r="AJ57" s="115">
        <v>20.5076</v>
      </c>
      <c r="AK57" s="115">
        <v>20.5076</v>
      </c>
      <c r="AL57" s="115">
        <v>20.5076</v>
      </c>
      <c r="AM57" s="115">
        <v>20.5076</v>
      </c>
      <c r="AN57" s="115">
        <v>20.5076</v>
      </c>
      <c r="AO57" s="115">
        <v>20.5076</v>
      </c>
      <c r="AP57" s="115">
        <v>20.5076</v>
      </c>
      <c r="AQ57" s="115">
        <v>20.5076</v>
      </c>
      <c r="AR57" s="98"/>
      <c r="AS57" s="106">
        <v>71</v>
      </c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>
        <v>9.8562</v>
      </c>
      <c r="BG57" s="116">
        <v>10.1164</v>
      </c>
      <c r="BH57" s="116">
        <v>10.6516</v>
      </c>
      <c r="BI57" s="116">
        <v>11.5822</v>
      </c>
      <c r="BJ57" s="115">
        <v>17.8126</v>
      </c>
      <c r="BK57" s="115">
        <v>17.8126</v>
      </c>
      <c r="BL57" s="115">
        <v>17.8126</v>
      </c>
      <c r="BM57" s="115">
        <v>17.8126</v>
      </c>
      <c r="BN57" s="115">
        <v>17.8126</v>
      </c>
      <c r="BO57" s="115">
        <v>17.8126</v>
      </c>
      <c r="BP57" s="115">
        <v>17.8126</v>
      </c>
      <c r="BQ57" s="115">
        <v>17.8126</v>
      </c>
      <c r="BR57" s="115">
        <v>17.8126</v>
      </c>
      <c r="BS57" s="115">
        <v>17.8126</v>
      </c>
      <c r="BT57" s="115">
        <v>17.8126</v>
      </c>
      <c r="BU57" s="115">
        <v>17.8126</v>
      </c>
      <c r="BV57" s="115">
        <v>17.8126</v>
      </c>
      <c r="BW57" s="115">
        <v>17.8126</v>
      </c>
      <c r="BX57" s="115">
        <v>17.8126</v>
      </c>
      <c r="BY57" s="115">
        <v>17.8126</v>
      </c>
      <c r="BZ57" s="115">
        <v>17.8126</v>
      </c>
      <c r="CA57" s="115">
        <v>17.8126</v>
      </c>
      <c r="CB57" s="115">
        <v>17.8126</v>
      </c>
      <c r="CC57" s="115">
        <v>17.8126</v>
      </c>
      <c r="CD57" s="115">
        <v>17.8126</v>
      </c>
      <c r="CE57" s="115">
        <v>17.8126</v>
      </c>
      <c r="CF57" s="115">
        <v>17.8126</v>
      </c>
      <c r="CG57" s="115">
        <v>17.8126</v>
      </c>
      <c r="CH57" s="115">
        <v>17.8126</v>
      </c>
    </row>
    <row r="58" spans="2:86" ht="12.75">
      <c r="B58" s="104">
        <v>72</v>
      </c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>
        <v>9.1459</v>
      </c>
      <c r="Q58" s="116">
        <v>9.5856</v>
      </c>
      <c r="R58" s="116">
        <v>10.4854</v>
      </c>
      <c r="S58" s="115">
        <v>20.5076</v>
      </c>
      <c r="T58" s="115">
        <v>20.5076</v>
      </c>
      <c r="U58" s="115">
        <v>20.5076</v>
      </c>
      <c r="V58" s="115">
        <v>20.5076</v>
      </c>
      <c r="W58" s="115">
        <v>20.5076</v>
      </c>
      <c r="X58" s="115">
        <v>20.5076</v>
      </c>
      <c r="Y58" s="115">
        <v>20.5076</v>
      </c>
      <c r="Z58" s="115">
        <v>20.5076</v>
      </c>
      <c r="AA58" s="115">
        <v>20.5076</v>
      </c>
      <c r="AB58" s="115">
        <v>20.5076</v>
      </c>
      <c r="AC58" s="115">
        <v>20.5076</v>
      </c>
      <c r="AD58" s="115">
        <v>20.5076</v>
      </c>
      <c r="AE58" s="115">
        <v>20.5076</v>
      </c>
      <c r="AF58" s="115">
        <v>20.5076</v>
      </c>
      <c r="AG58" s="115">
        <v>20.5076</v>
      </c>
      <c r="AH58" s="115">
        <v>20.5076</v>
      </c>
      <c r="AI58" s="115">
        <v>20.5076</v>
      </c>
      <c r="AJ58" s="115">
        <v>20.5076</v>
      </c>
      <c r="AK58" s="115">
        <v>20.5076</v>
      </c>
      <c r="AL58" s="115">
        <v>20.5076</v>
      </c>
      <c r="AM58" s="115">
        <v>20.5076</v>
      </c>
      <c r="AN58" s="115">
        <v>20.5076</v>
      </c>
      <c r="AO58" s="115">
        <v>20.5076</v>
      </c>
      <c r="AP58" s="115">
        <v>20.5076</v>
      </c>
      <c r="AQ58" s="115">
        <v>20.5076</v>
      </c>
      <c r="AR58" s="98"/>
      <c r="AS58" s="106">
        <v>72</v>
      </c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>
        <v>9.6957</v>
      </c>
      <c r="BH58" s="116">
        <v>10.1402</v>
      </c>
      <c r="BI58" s="116">
        <v>11.0595</v>
      </c>
      <c r="BJ58" s="115">
        <v>17.8126</v>
      </c>
      <c r="BK58" s="115">
        <v>17.8126</v>
      </c>
      <c r="BL58" s="115">
        <v>17.8126</v>
      </c>
      <c r="BM58" s="115">
        <v>17.8126</v>
      </c>
      <c r="BN58" s="115">
        <v>17.8126</v>
      </c>
      <c r="BO58" s="115">
        <v>17.8126</v>
      </c>
      <c r="BP58" s="115">
        <v>17.8126</v>
      </c>
      <c r="BQ58" s="115">
        <v>17.8126</v>
      </c>
      <c r="BR58" s="115">
        <v>17.8126</v>
      </c>
      <c r="BS58" s="115">
        <v>17.8126</v>
      </c>
      <c r="BT58" s="115">
        <v>17.8126</v>
      </c>
      <c r="BU58" s="115">
        <v>17.8126</v>
      </c>
      <c r="BV58" s="115">
        <v>17.8126</v>
      </c>
      <c r="BW58" s="115">
        <v>17.8126</v>
      </c>
      <c r="BX58" s="115">
        <v>17.8126</v>
      </c>
      <c r="BY58" s="115">
        <v>17.8126</v>
      </c>
      <c r="BZ58" s="115">
        <v>17.8126</v>
      </c>
      <c r="CA58" s="115">
        <v>17.8126</v>
      </c>
      <c r="CB58" s="115">
        <v>17.8126</v>
      </c>
      <c r="CC58" s="115">
        <v>17.8126</v>
      </c>
      <c r="CD58" s="115">
        <v>17.8126</v>
      </c>
      <c r="CE58" s="115">
        <v>17.8126</v>
      </c>
      <c r="CF58" s="115">
        <v>17.8126</v>
      </c>
      <c r="CG58" s="115">
        <v>17.8126</v>
      </c>
      <c r="CH58" s="115">
        <v>17.8126</v>
      </c>
    </row>
    <row r="59" spans="2:86" ht="12.75">
      <c r="B59" s="104">
        <v>73</v>
      </c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>
        <v>9.0571</v>
      </c>
      <c r="R59" s="116">
        <v>9.9279</v>
      </c>
      <c r="S59" s="115">
        <v>20.5076</v>
      </c>
      <c r="T59" s="115">
        <v>20.5076</v>
      </c>
      <c r="U59" s="115">
        <v>20.5076</v>
      </c>
      <c r="V59" s="115">
        <v>20.5076</v>
      </c>
      <c r="W59" s="115">
        <v>20.5076</v>
      </c>
      <c r="X59" s="115">
        <v>20.5076</v>
      </c>
      <c r="Y59" s="115">
        <v>20.5076</v>
      </c>
      <c r="Z59" s="115">
        <v>20.5076</v>
      </c>
      <c r="AA59" s="115">
        <v>20.5076</v>
      </c>
      <c r="AB59" s="115">
        <v>20.5076</v>
      </c>
      <c r="AC59" s="115">
        <v>20.5076</v>
      </c>
      <c r="AD59" s="115">
        <v>20.5076</v>
      </c>
      <c r="AE59" s="115">
        <v>20.5076</v>
      </c>
      <c r="AF59" s="115">
        <v>20.5076</v>
      </c>
      <c r="AG59" s="115">
        <v>20.5076</v>
      </c>
      <c r="AH59" s="115">
        <v>20.5076</v>
      </c>
      <c r="AI59" s="115">
        <v>20.5076</v>
      </c>
      <c r="AJ59" s="115">
        <v>20.5076</v>
      </c>
      <c r="AK59" s="115">
        <v>20.5076</v>
      </c>
      <c r="AL59" s="115">
        <v>20.5076</v>
      </c>
      <c r="AM59" s="115">
        <v>20.5076</v>
      </c>
      <c r="AN59" s="115">
        <v>20.5076</v>
      </c>
      <c r="AO59" s="115">
        <v>20.5076</v>
      </c>
      <c r="AP59" s="115">
        <v>20.5076</v>
      </c>
      <c r="AQ59" s="115">
        <v>20.5076</v>
      </c>
      <c r="AR59" s="98"/>
      <c r="AS59" s="106">
        <v>73</v>
      </c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>
        <v>9.6567</v>
      </c>
      <c r="BI59" s="116">
        <v>10.5496</v>
      </c>
      <c r="BJ59" s="115">
        <v>17.8126</v>
      </c>
      <c r="BK59" s="115">
        <v>17.8126</v>
      </c>
      <c r="BL59" s="115">
        <v>17.8126</v>
      </c>
      <c r="BM59" s="115">
        <v>17.8126</v>
      </c>
      <c r="BN59" s="115">
        <v>17.8126</v>
      </c>
      <c r="BO59" s="115">
        <v>17.8126</v>
      </c>
      <c r="BP59" s="115">
        <v>17.8126</v>
      </c>
      <c r="BQ59" s="115">
        <v>17.8126</v>
      </c>
      <c r="BR59" s="115">
        <v>17.8126</v>
      </c>
      <c r="BS59" s="115">
        <v>17.8126</v>
      </c>
      <c r="BT59" s="115">
        <v>17.8126</v>
      </c>
      <c r="BU59" s="115">
        <v>17.8126</v>
      </c>
      <c r="BV59" s="115">
        <v>17.8126</v>
      </c>
      <c r="BW59" s="115">
        <v>17.8126</v>
      </c>
      <c r="BX59" s="115">
        <v>17.8126</v>
      </c>
      <c r="BY59" s="115">
        <v>17.8126</v>
      </c>
      <c r="BZ59" s="115">
        <v>17.8126</v>
      </c>
      <c r="CA59" s="115">
        <v>17.8126</v>
      </c>
      <c r="CB59" s="115">
        <v>17.8126</v>
      </c>
      <c r="CC59" s="115">
        <v>17.8126</v>
      </c>
      <c r="CD59" s="115">
        <v>17.8126</v>
      </c>
      <c r="CE59" s="115">
        <v>17.8126</v>
      </c>
      <c r="CF59" s="115">
        <v>17.8126</v>
      </c>
      <c r="CG59" s="115">
        <v>17.8126</v>
      </c>
      <c r="CH59" s="115">
        <v>17.8126</v>
      </c>
    </row>
    <row r="60" spans="2:86" ht="13.5" thickBot="1">
      <c r="B60" s="117">
        <v>74</v>
      </c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>
        <v>9.386</v>
      </c>
      <c r="S60" s="115">
        <v>20.5076</v>
      </c>
      <c r="T60" s="115">
        <v>20.5076</v>
      </c>
      <c r="U60" s="115">
        <v>20.5076</v>
      </c>
      <c r="V60" s="115">
        <v>20.5076</v>
      </c>
      <c r="W60" s="115">
        <v>20.5076</v>
      </c>
      <c r="X60" s="115">
        <v>20.5076</v>
      </c>
      <c r="Y60" s="115">
        <v>20.5076</v>
      </c>
      <c r="Z60" s="115">
        <v>20.5076</v>
      </c>
      <c r="AA60" s="115">
        <v>20.5076</v>
      </c>
      <c r="AB60" s="115">
        <v>20.5076</v>
      </c>
      <c r="AC60" s="115">
        <v>20.5076</v>
      </c>
      <c r="AD60" s="115">
        <v>20.5076</v>
      </c>
      <c r="AE60" s="115">
        <v>20.5076</v>
      </c>
      <c r="AF60" s="115">
        <v>20.5076</v>
      </c>
      <c r="AG60" s="115">
        <v>20.5076</v>
      </c>
      <c r="AH60" s="115">
        <v>20.5076</v>
      </c>
      <c r="AI60" s="115">
        <v>20.5076</v>
      </c>
      <c r="AJ60" s="115">
        <v>20.5076</v>
      </c>
      <c r="AK60" s="115">
        <v>20.5076</v>
      </c>
      <c r="AL60" s="115">
        <v>20.5076</v>
      </c>
      <c r="AM60" s="115">
        <v>20.5076</v>
      </c>
      <c r="AN60" s="115">
        <v>20.5076</v>
      </c>
      <c r="AO60" s="115">
        <v>20.5076</v>
      </c>
      <c r="AP60" s="115">
        <v>20.5076</v>
      </c>
      <c r="AQ60" s="115">
        <v>20.5076</v>
      </c>
      <c r="AR60" s="98"/>
      <c r="AS60" s="118">
        <v>74</v>
      </c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>
        <v>10.0523</v>
      </c>
      <c r="BJ60" s="115">
        <v>17.8126</v>
      </c>
      <c r="BK60" s="115">
        <v>17.8126</v>
      </c>
      <c r="BL60" s="115">
        <v>17.8126</v>
      </c>
      <c r="BM60" s="115">
        <v>17.8126</v>
      </c>
      <c r="BN60" s="115">
        <v>17.8126</v>
      </c>
      <c r="BO60" s="115">
        <v>17.8126</v>
      </c>
      <c r="BP60" s="115">
        <v>17.8126</v>
      </c>
      <c r="BQ60" s="115">
        <v>17.8126</v>
      </c>
      <c r="BR60" s="115">
        <v>17.8126</v>
      </c>
      <c r="BS60" s="115">
        <v>17.8126</v>
      </c>
      <c r="BT60" s="115">
        <v>17.8126</v>
      </c>
      <c r="BU60" s="115">
        <v>17.8126</v>
      </c>
      <c r="BV60" s="115">
        <v>17.8126</v>
      </c>
      <c r="BW60" s="115">
        <v>17.8126</v>
      </c>
      <c r="BX60" s="115">
        <v>17.8126</v>
      </c>
      <c r="BY60" s="115">
        <v>17.8126</v>
      </c>
      <c r="BZ60" s="115">
        <v>17.8126</v>
      </c>
      <c r="CA60" s="115">
        <v>17.8126</v>
      </c>
      <c r="CB60" s="115">
        <v>17.8126</v>
      </c>
      <c r="CC60" s="115">
        <v>17.8126</v>
      </c>
      <c r="CD60" s="115">
        <v>17.8126</v>
      </c>
      <c r="CE60" s="115">
        <v>17.8126</v>
      </c>
      <c r="CF60" s="115">
        <v>17.8126</v>
      </c>
      <c r="CG60" s="115">
        <v>17.8126</v>
      </c>
      <c r="CH60" s="115">
        <v>17.8126</v>
      </c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P56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O1" sqref="O1"/>
    </sheetView>
  </sheetViews>
  <sheetFormatPr defaultColWidth="9.140625" defaultRowHeight="12.75"/>
  <cols>
    <col min="1" max="16384" width="9.140625" style="127" customWidth="1"/>
  </cols>
  <sheetData>
    <row r="1" spans="1:42" ht="12.75">
      <c r="A1" s="125" t="s">
        <v>80</v>
      </c>
      <c r="B1" s="126"/>
      <c r="C1" s="126"/>
      <c r="D1" s="126"/>
      <c r="E1" s="126"/>
      <c r="F1" s="126"/>
      <c r="G1" s="126"/>
      <c r="H1" s="126"/>
      <c r="I1" s="126"/>
      <c r="J1" s="126"/>
      <c r="K1" s="157">
        <f>Calcolo82!M9</f>
        <v>38</v>
      </c>
      <c r="L1" s="157">
        <f>Calcolo82!M22</f>
        <v>19</v>
      </c>
      <c r="M1" s="157">
        <f>L1+2</f>
        <v>21</v>
      </c>
      <c r="N1" s="126"/>
      <c r="O1" s="158">
        <f>VLOOKUP(K1,A6:AP51,M1)</f>
        <v>11.439</v>
      </c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</row>
    <row r="2" spans="1:42" ht="12.75">
      <c r="A2" s="128" t="s">
        <v>81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</row>
    <row r="3" spans="1:42" ht="12.75">
      <c r="A3" s="128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</row>
    <row r="4" spans="1:42" ht="12.75">
      <c r="A4" s="129" t="s">
        <v>2</v>
      </c>
      <c r="B4" s="130" t="s">
        <v>82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</row>
    <row r="5" spans="1:42" ht="12.75">
      <c r="A5" s="131"/>
      <c r="B5" s="132">
        <v>0</v>
      </c>
      <c r="C5" s="132">
        <v>1</v>
      </c>
      <c r="D5" s="132">
        <v>2</v>
      </c>
      <c r="E5" s="132">
        <v>3</v>
      </c>
      <c r="F5" s="132">
        <v>4</v>
      </c>
      <c r="G5" s="132">
        <v>5</v>
      </c>
      <c r="H5" s="132">
        <v>6</v>
      </c>
      <c r="I5" s="132">
        <v>7</v>
      </c>
      <c r="J5" s="132">
        <v>8</v>
      </c>
      <c r="K5" s="132">
        <v>9</v>
      </c>
      <c r="L5" s="132">
        <v>10</v>
      </c>
      <c r="M5" s="132">
        <v>11</v>
      </c>
      <c r="N5" s="132">
        <v>12</v>
      </c>
      <c r="O5" s="132">
        <v>13</v>
      </c>
      <c r="P5" s="132">
        <v>14</v>
      </c>
      <c r="Q5" s="132">
        <v>15</v>
      </c>
      <c r="R5" s="132">
        <v>16</v>
      </c>
      <c r="S5" s="132">
        <v>17</v>
      </c>
      <c r="T5" s="132">
        <v>18</v>
      </c>
      <c r="U5" s="132">
        <v>19</v>
      </c>
      <c r="V5" s="132">
        <v>20</v>
      </c>
      <c r="W5" s="132">
        <v>21</v>
      </c>
      <c r="X5" s="132">
        <v>22</v>
      </c>
      <c r="Y5" s="132">
        <v>23</v>
      </c>
      <c r="Z5" s="132">
        <v>24</v>
      </c>
      <c r="AA5" s="132">
        <v>25</v>
      </c>
      <c r="AB5" s="132">
        <v>26</v>
      </c>
      <c r="AC5" s="132">
        <v>27</v>
      </c>
      <c r="AD5" s="132">
        <v>28</v>
      </c>
      <c r="AE5" s="132">
        <v>29</v>
      </c>
      <c r="AF5" s="132">
        <v>30</v>
      </c>
      <c r="AG5" s="132">
        <v>31</v>
      </c>
      <c r="AH5" s="132">
        <v>32</v>
      </c>
      <c r="AI5" s="132">
        <v>33</v>
      </c>
      <c r="AJ5" s="132">
        <v>34</v>
      </c>
      <c r="AK5" s="132">
        <v>35</v>
      </c>
      <c r="AL5" s="132">
        <v>36</v>
      </c>
      <c r="AM5" s="132">
        <v>37</v>
      </c>
      <c r="AN5" s="132">
        <v>38</v>
      </c>
      <c r="AO5" s="132">
        <v>39</v>
      </c>
      <c r="AP5" s="132">
        <v>40</v>
      </c>
    </row>
    <row r="6" spans="1:42" ht="12.75">
      <c r="A6" s="129">
        <v>20</v>
      </c>
      <c r="B6" s="133">
        <v>7.5665</v>
      </c>
      <c r="C6" s="133">
        <v>7.9575</v>
      </c>
      <c r="D6" s="133">
        <v>8.3615</v>
      </c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</row>
    <row r="7" spans="1:42" ht="12.75">
      <c r="A7" s="129">
        <v>21</v>
      </c>
      <c r="B7" s="135">
        <v>7.339</v>
      </c>
      <c r="C7" s="135">
        <v>7.7225</v>
      </c>
      <c r="D7" s="135">
        <v>8.1215</v>
      </c>
      <c r="E7" s="135">
        <v>8.534</v>
      </c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</row>
    <row r="8" spans="1:42" ht="12.75">
      <c r="A8" s="129">
        <v>22</v>
      </c>
      <c r="B8" s="133">
        <v>7.116</v>
      </c>
      <c r="C8" s="133">
        <v>7.4915</v>
      </c>
      <c r="D8" s="133">
        <v>7.881</v>
      </c>
      <c r="E8" s="133">
        <v>8.2905</v>
      </c>
      <c r="F8" s="133">
        <v>8.7115</v>
      </c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</row>
    <row r="9" spans="1:42" ht="12.75">
      <c r="A9" s="129">
        <v>23</v>
      </c>
      <c r="B9" s="135">
        <v>6.898</v>
      </c>
      <c r="C9" s="135">
        <v>7.263</v>
      </c>
      <c r="D9" s="135">
        <v>7.6465</v>
      </c>
      <c r="E9" s="135">
        <v>8.0465</v>
      </c>
      <c r="F9" s="135">
        <v>8.462</v>
      </c>
      <c r="G9" s="135">
        <v>8.892</v>
      </c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</row>
    <row r="10" spans="1:42" ht="12.75">
      <c r="A10" s="129">
        <v>24</v>
      </c>
      <c r="B10" s="133">
        <v>6.687</v>
      </c>
      <c r="C10" s="133">
        <v>7.04</v>
      </c>
      <c r="D10" s="133">
        <v>7.413</v>
      </c>
      <c r="E10" s="133">
        <v>7.8045</v>
      </c>
      <c r="F10" s="133">
        <v>8.2125</v>
      </c>
      <c r="G10" s="133">
        <v>8.637</v>
      </c>
      <c r="H10" s="133">
        <v>9.076</v>
      </c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</row>
    <row r="11" spans="1:42" ht="12.75">
      <c r="A11" s="129">
        <v>25</v>
      </c>
      <c r="B11" s="135">
        <v>6.4815</v>
      </c>
      <c r="C11" s="135">
        <v>6.4285</v>
      </c>
      <c r="D11" s="135">
        <v>7.105</v>
      </c>
      <c r="E11" s="135">
        <v>7.566</v>
      </c>
      <c r="F11" s="135">
        <v>7.9655</v>
      </c>
      <c r="G11" s="135">
        <v>8.302</v>
      </c>
      <c r="H11" s="135">
        <v>8.815</v>
      </c>
      <c r="I11" s="135">
        <v>9.263</v>
      </c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</row>
    <row r="12" spans="1:42" ht="12.75">
      <c r="A12" s="129">
        <v>26</v>
      </c>
      <c r="B12" s="133">
        <v>6.6</v>
      </c>
      <c r="C12" s="133">
        <v>6.6145</v>
      </c>
      <c r="D12" s="133">
        <v>6.9645</v>
      </c>
      <c r="E12" s="133">
        <v>7.333</v>
      </c>
      <c r="F12" s="133">
        <v>7.721</v>
      </c>
      <c r="G12" s="133">
        <v>8.129</v>
      </c>
      <c r="H12" s="133">
        <v>8.5545</v>
      </c>
      <c r="I12" s="133">
        <v>8.996</v>
      </c>
      <c r="J12" s="133">
        <v>9.454</v>
      </c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</row>
    <row r="13" spans="1:42" ht="12.75">
      <c r="A13" s="129">
        <v>27</v>
      </c>
      <c r="B13" s="135">
        <v>6.7185</v>
      </c>
      <c r="C13" s="135">
        <v>6.735</v>
      </c>
      <c r="D13" s="135">
        <v>6.7495</v>
      </c>
      <c r="E13" s="135">
        <v>7.107</v>
      </c>
      <c r="F13" s="135">
        <v>7.483</v>
      </c>
      <c r="G13" s="135">
        <v>7.8795</v>
      </c>
      <c r="H13" s="135">
        <v>8.2955</v>
      </c>
      <c r="I13" s="135">
        <v>8.73</v>
      </c>
      <c r="J13" s="135">
        <v>9.181</v>
      </c>
      <c r="K13" s="135">
        <v>9.648</v>
      </c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</row>
    <row r="14" spans="1:42" ht="12.75">
      <c r="A14" s="129">
        <v>28</v>
      </c>
      <c r="B14" s="133">
        <v>6.8365</v>
      </c>
      <c r="C14" s="133">
        <v>6.856</v>
      </c>
      <c r="D14" s="133">
        <v>6.8725</v>
      </c>
      <c r="E14" s="133">
        <v>6.888</v>
      </c>
      <c r="F14" s="133">
        <v>7.2525</v>
      </c>
      <c r="G14" s="133">
        <v>7.636</v>
      </c>
      <c r="H14" s="133">
        <v>8.041</v>
      </c>
      <c r="I14" s="133">
        <v>8.466</v>
      </c>
      <c r="J14" s="133">
        <v>8.909</v>
      </c>
      <c r="K14" s="133">
        <v>9.37</v>
      </c>
      <c r="L14" s="133">
        <v>9.846</v>
      </c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</row>
    <row r="15" spans="1:42" ht="12.75">
      <c r="A15" s="129">
        <v>29</v>
      </c>
      <c r="B15" s="135">
        <v>6.955</v>
      </c>
      <c r="C15" s="135">
        <v>6.9765</v>
      </c>
      <c r="D15" s="135">
        <v>6.9955</v>
      </c>
      <c r="E15" s="135">
        <v>7.013</v>
      </c>
      <c r="F15" s="135">
        <v>7.023</v>
      </c>
      <c r="G15" s="135">
        <v>7.401</v>
      </c>
      <c r="H15" s="135">
        <v>7.7925</v>
      </c>
      <c r="I15" s="135">
        <v>8.2055</v>
      </c>
      <c r="J15" s="135">
        <v>8.6395</v>
      </c>
      <c r="K15" s="135">
        <v>9.092</v>
      </c>
      <c r="L15" s="135">
        <v>9.562</v>
      </c>
      <c r="M15" s="135">
        <v>10.0485</v>
      </c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</row>
    <row r="16" spans="1:42" ht="12.75">
      <c r="A16" s="129">
        <v>30</v>
      </c>
      <c r="B16" s="133">
        <v>7.073</v>
      </c>
      <c r="C16" s="133">
        <v>7.097</v>
      </c>
      <c r="D16" s="133">
        <v>7.119</v>
      </c>
      <c r="E16" s="133">
        <v>7.139</v>
      </c>
      <c r="F16" s="133">
        <v>7.1565</v>
      </c>
      <c r="G16" s="133">
        <v>7.1725</v>
      </c>
      <c r="H16" s="133">
        <v>7.5525</v>
      </c>
      <c r="I16" s="133">
        <v>7.952</v>
      </c>
      <c r="J16" s="133">
        <v>8.374</v>
      </c>
      <c r="K16" s="133">
        <v>8.817</v>
      </c>
      <c r="L16" s="133">
        <v>9.2785</v>
      </c>
      <c r="M16" s="133">
        <v>9.7585</v>
      </c>
      <c r="N16" s="133">
        <v>10.255</v>
      </c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</row>
    <row r="17" spans="1:42" ht="12.75">
      <c r="A17" s="129">
        <v>31</v>
      </c>
      <c r="B17" s="135">
        <v>7.191</v>
      </c>
      <c r="C17" s="135">
        <v>7.218</v>
      </c>
      <c r="D17" s="135">
        <v>7.2425</v>
      </c>
      <c r="E17" s="135">
        <v>7.2645</v>
      </c>
      <c r="F17" s="135">
        <v>7.285</v>
      </c>
      <c r="G17" s="135">
        <v>7.303</v>
      </c>
      <c r="H17" s="135">
        <v>7.319</v>
      </c>
      <c r="I17" s="135">
        <v>7.7075</v>
      </c>
      <c r="J17" s="135">
        <v>8.115</v>
      </c>
      <c r="K17" s="135">
        <v>8.546</v>
      </c>
      <c r="L17" s="135">
        <v>8.9975</v>
      </c>
      <c r="M17" s="135">
        <v>9.469</v>
      </c>
      <c r="N17" s="135">
        <v>9.959</v>
      </c>
      <c r="O17" s="135">
        <v>10.466</v>
      </c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</row>
    <row r="18" spans="1:42" ht="12.75">
      <c r="A18" s="129">
        <v>32</v>
      </c>
      <c r="B18" s="133">
        <v>7.309</v>
      </c>
      <c r="C18" s="133">
        <v>7.338</v>
      </c>
      <c r="D18" s="133">
        <v>7.3655</v>
      </c>
      <c r="E18" s="133">
        <v>7.3905</v>
      </c>
      <c r="F18" s="133">
        <v>7.4135</v>
      </c>
      <c r="G18" s="133">
        <v>7.434</v>
      </c>
      <c r="H18" s="133">
        <v>7.4525</v>
      </c>
      <c r="I18" s="133">
        <v>7.469</v>
      </c>
      <c r="J18" s="133">
        <v>7.8655</v>
      </c>
      <c r="K18" s="133">
        <v>8.2815</v>
      </c>
      <c r="L18" s="133">
        <v>8.7216</v>
      </c>
      <c r="M18" s="133">
        <v>9.1825</v>
      </c>
      <c r="N18" s="133">
        <v>9.6335</v>
      </c>
      <c r="O18" s="133">
        <v>10.164</v>
      </c>
      <c r="P18" s="133">
        <v>10.6815</v>
      </c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</row>
    <row r="19" spans="1:42" ht="12.75">
      <c r="A19" s="129">
        <v>33</v>
      </c>
      <c r="B19" s="135">
        <v>7.4275</v>
      </c>
      <c r="C19" s="135">
        <v>7.4585</v>
      </c>
      <c r="D19" s="135">
        <v>7.4885</v>
      </c>
      <c r="E19" s="135">
        <v>7.5165</v>
      </c>
      <c r="F19" s="135">
        <v>7.542</v>
      </c>
      <c r="G19" s="135">
        <v>7.5655</v>
      </c>
      <c r="H19" s="135">
        <v>7.5865</v>
      </c>
      <c r="I19" s="135">
        <v>7.6055</v>
      </c>
      <c r="J19" s="135">
        <v>7.6225</v>
      </c>
      <c r="K19" s="135">
        <v>8.0265</v>
      </c>
      <c r="L19" s="135">
        <v>8.452</v>
      </c>
      <c r="M19" s="135">
        <v>8.9005</v>
      </c>
      <c r="N19" s="135">
        <v>9.371</v>
      </c>
      <c r="O19" s="135">
        <v>9.863</v>
      </c>
      <c r="P19" s="135">
        <v>10.3735</v>
      </c>
      <c r="Q19" s="135">
        <v>10.902</v>
      </c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</row>
    <row r="20" spans="1:42" ht="12.75">
      <c r="A20" s="129">
        <v>34</v>
      </c>
      <c r="B20" s="133">
        <v>7.5465</v>
      </c>
      <c r="C20" s="133">
        <v>7.5795</v>
      </c>
      <c r="D20" s="133">
        <v>7.6115</v>
      </c>
      <c r="E20" s="133">
        <v>7.642</v>
      </c>
      <c r="F20" s="133">
        <v>7.671</v>
      </c>
      <c r="G20" s="133">
        <v>7.697</v>
      </c>
      <c r="H20" s="133">
        <v>7.7205</v>
      </c>
      <c r="I20" s="133">
        <v>7.742</v>
      </c>
      <c r="J20" s="133">
        <v>7.7615</v>
      </c>
      <c r="K20" s="133">
        <v>7.779</v>
      </c>
      <c r="L20" s="133">
        <v>8.1915</v>
      </c>
      <c r="M20" s="133">
        <v>8.626</v>
      </c>
      <c r="N20" s="133">
        <v>9.0835</v>
      </c>
      <c r="O20" s="133">
        <v>9.5645</v>
      </c>
      <c r="P20" s="133">
        <v>10.0665</v>
      </c>
      <c r="Q20" s="133">
        <v>10.588</v>
      </c>
      <c r="R20" s="133">
        <v>11.116</v>
      </c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</row>
    <row r="21" spans="1:42" ht="12.75">
      <c r="A21" s="129">
        <v>35</v>
      </c>
      <c r="B21" s="135">
        <v>7.6645</v>
      </c>
      <c r="C21" s="135">
        <v>7.7015</v>
      </c>
      <c r="D21" s="135">
        <v>7.736</v>
      </c>
      <c r="E21" s="135">
        <v>7.768</v>
      </c>
      <c r="F21" s="135">
        <v>7.7995</v>
      </c>
      <c r="G21" s="135">
        <v>7.829</v>
      </c>
      <c r="H21" s="135">
        <v>7.8555</v>
      </c>
      <c r="I21" s="135">
        <v>7.8795</v>
      </c>
      <c r="J21" s="135">
        <v>7.9015</v>
      </c>
      <c r="K21" s="135">
        <v>7.921</v>
      </c>
      <c r="L21" s="135">
        <v>7.919</v>
      </c>
      <c r="M21" s="135">
        <v>8.3605</v>
      </c>
      <c r="N21" s="135">
        <v>8.8035</v>
      </c>
      <c r="O21" s="135">
        <v>9.2715</v>
      </c>
      <c r="P21" s="135">
        <v>9.7625</v>
      </c>
      <c r="Q21" s="135">
        <v>10.2745</v>
      </c>
      <c r="R21" s="135">
        <v>10.795</v>
      </c>
      <c r="S21" s="135">
        <v>11.3345</v>
      </c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</row>
    <row r="22" spans="1:42" ht="12.75">
      <c r="A22" s="129">
        <v>36</v>
      </c>
      <c r="B22" s="133">
        <v>7.782</v>
      </c>
      <c r="C22" s="133">
        <v>7.823</v>
      </c>
      <c r="D22" s="133">
        <v>7.8605</v>
      </c>
      <c r="E22" s="133">
        <v>7.8955</v>
      </c>
      <c r="F22" s="133">
        <v>7.9285</v>
      </c>
      <c r="G22" s="133">
        <v>7.9605</v>
      </c>
      <c r="H22" s="133">
        <v>7.99</v>
      </c>
      <c r="I22" s="133">
        <v>8.0175</v>
      </c>
      <c r="J22" s="133">
        <v>8.042</v>
      </c>
      <c r="K22" s="133">
        <v>8.065</v>
      </c>
      <c r="L22" s="133">
        <v>8.0845</v>
      </c>
      <c r="M22" s="133">
        <v>8.1025</v>
      </c>
      <c r="N22" s="133">
        <v>8.5335</v>
      </c>
      <c r="O22" s="133">
        <v>8.9855</v>
      </c>
      <c r="P22" s="133">
        <v>9.4635</v>
      </c>
      <c r="Q22" s="133">
        <v>9.9645</v>
      </c>
      <c r="R22" s="133">
        <v>10.4745</v>
      </c>
      <c r="S22" s="133">
        <v>11.0055</v>
      </c>
      <c r="T22" s="133">
        <v>11.5565</v>
      </c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</row>
    <row r="23" spans="1:42" ht="12.75">
      <c r="A23" s="129">
        <v>37</v>
      </c>
      <c r="B23" s="135">
        <v>7.898</v>
      </c>
      <c r="C23" s="135">
        <v>7.943</v>
      </c>
      <c r="D23" s="135">
        <v>7.9845</v>
      </c>
      <c r="E23" s="135">
        <v>8.023</v>
      </c>
      <c r="F23" s="135">
        <v>8.0585</v>
      </c>
      <c r="G23" s="135">
        <v>8.0925</v>
      </c>
      <c r="H23" s="135">
        <v>8.125</v>
      </c>
      <c r="I23" s="135">
        <v>8.1555</v>
      </c>
      <c r="J23" s="135">
        <v>8.1835</v>
      </c>
      <c r="K23" s="135">
        <v>8.2085</v>
      </c>
      <c r="L23" s="135">
        <v>8.232</v>
      </c>
      <c r="M23" s="135">
        <v>8.252</v>
      </c>
      <c r="N23" s="135">
        <v>8.2705</v>
      </c>
      <c r="O23" s="135">
        <v>8.7105</v>
      </c>
      <c r="P23" s="135">
        <v>9.1725</v>
      </c>
      <c r="Q23" s="135">
        <v>9.6605</v>
      </c>
      <c r="R23" s="135">
        <v>10.157</v>
      </c>
      <c r="S23" s="135">
        <v>10.678</v>
      </c>
      <c r="T23" s="135">
        <v>11.2205</v>
      </c>
      <c r="U23" s="135">
        <v>11.783</v>
      </c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</row>
    <row r="24" spans="1:42" ht="12.75">
      <c r="A24" s="129">
        <v>38</v>
      </c>
      <c r="B24" s="133">
        <v>8.0135</v>
      </c>
      <c r="C24" s="133">
        <v>8.062</v>
      </c>
      <c r="D24" s="133">
        <v>8.1075</v>
      </c>
      <c r="E24" s="133">
        <v>8.1505</v>
      </c>
      <c r="F24" s="133">
        <v>8.1895</v>
      </c>
      <c r="G24" s="133">
        <v>8.226</v>
      </c>
      <c r="H24" s="133">
        <v>8.2605</v>
      </c>
      <c r="I24" s="133">
        <v>8.294</v>
      </c>
      <c r="J24" s="133">
        <v>8.325</v>
      </c>
      <c r="K24" s="133">
        <v>8.3535</v>
      </c>
      <c r="L24" s="133">
        <v>8.379</v>
      </c>
      <c r="M24" s="133">
        <v>8.4025</v>
      </c>
      <c r="N24" s="133">
        <v>8.4235</v>
      </c>
      <c r="O24" s="133">
        <v>8.442</v>
      </c>
      <c r="P24" s="133">
        <v>8.8915</v>
      </c>
      <c r="Q24" s="133">
        <v>9.3635</v>
      </c>
      <c r="R24" s="133">
        <v>9.846</v>
      </c>
      <c r="S24" s="133">
        <v>10.3535</v>
      </c>
      <c r="T24" s="133">
        <v>10.885</v>
      </c>
      <c r="U24" s="133">
        <v>11.439</v>
      </c>
      <c r="V24" s="133">
        <v>12.014</v>
      </c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</row>
    <row r="25" spans="1:42" ht="12.75">
      <c r="A25" s="129">
        <v>39</v>
      </c>
      <c r="B25" s="135">
        <v>8.132</v>
      </c>
      <c r="C25" s="135">
        <v>8.1805</v>
      </c>
      <c r="D25" s="135">
        <v>8.23</v>
      </c>
      <c r="E25" s="135">
        <v>8.277</v>
      </c>
      <c r="F25" s="135">
        <v>8.3205</v>
      </c>
      <c r="G25" s="135">
        <v>8.3605</v>
      </c>
      <c r="H25" s="135">
        <v>8.398</v>
      </c>
      <c r="I25" s="135">
        <v>8.4335</v>
      </c>
      <c r="J25" s="135">
        <v>8.467</v>
      </c>
      <c r="K25" s="135">
        <v>8.499</v>
      </c>
      <c r="L25" s="135">
        <v>8.5275</v>
      </c>
      <c r="M25" s="135">
        <v>8.554</v>
      </c>
      <c r="N25" s="135">
        <v>8.578</v>
      </c>
      <c r="O25" s="135">
        <v>8.599</v>
      </c>
      <c r="P25" s="135">
        <v>8.6185</v>
      </c>
      <c r="Q25" s="135">
        <v>9.0775</v>
      </c>
      <c r="R25" s="135">
        <v>9.5425</v>
      </c>
      <c r="S25" s="135">
        <v>10.0355</v>
      </c>
      <c r="T25" s="135">
        <v>10.554</v>
      </c>
      <c r="U25" s="135">
        <v>11.097</v>
      </c>
      <c r="V25" s="135">
        <v>11.663</v>
      </c>
      <c r="W25" s="135">
        <v>12.25</v>
      </c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</row>
    <row r="26" spans="1:42" ht="12.75">
      <c r="A26" s="129">
        <v>40</v>
      </c>
      <c r="B26" s="133">
        <v>8.255</v>
      </c>
      <c r="C26" s="133">
        <v>8.3015</v>
      </c>
      <c r="D26" s="133">
        <v>8.351</v>
      </c>
      <c r="E26" s="133">
        <v>8.4015</v>
      </c>
      <c r="F26" s="133">
        <v>8.4495</v>
      </c>
      <c r="G26" s="133">
        <v>8.494</v>
      </c>
      <c r="H26" s="133">
        <v>8.535</v>
      </c>
      <c r="I26" s="133">
        <v>8.5735</v>
      </c>
      <c r="J26" s="133">
        <v>8.609</v>
      </c>
      <c r="K26" s="133">
        <v>8.644</v>
      </c>
      <c r="L26" s="133">
        <v>8.676</v>
      </c>
      <c r="M26" s="133">
        <v>8.7065</v>
      </c>
      <c r="N26" s="133">
        <v>8.7325</v>
      </c>
      <c r="O26" s="133">
        <v>8.757</v>
      </c>
      <c r="P26" s="133">
        <v>8.779</v>
      </c>
      <c r="Q26" s="133">
        <v>8.799</v>
      </c>
      <c r="R26" s="133">
        <v>9.2495</v>
      </c>
      <c r="S26" s="133">
        <v>9.7245</v>
      </c>
      <c r="T26" s="133">
        <v>10.2275</v>
      </c>
      <c r="U26" s="133">
        <v>10.7575</v>
      </c>
      <c r="V26" s="133">
        <v>11.312</v>
      </c>
      <c r="W26" s="133">
        <v>11.89</v>
      </c>
      <c r="X26" s="133">
        <v>12.4895</v>
      </c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</row>
    <row r="27" spans="1:42" ht="12.75">
      <c r="A27" s="129">
        <v>41</v>
      </c>
      <c r="B27" s="135">
        <v>8.3735</v>
      </c>
      <c r="C27" s="135">
        <v>8.4285</v>
      </c>
      <c r="D27" s="135">
        <v>8.476</v>
      </c>
      <c r="E27" s="135">
        <v>8.5265</v>
      </c>
      <c r="F27" s="135">
        <v>8.5785</v>
      </c>
      <c r="G27" s="135">
        <v>8.627</v>
      </c>
      <c r="H27" s="135">
        <v>8.6725</v>
      </c>
      <c r="I27" s="135">
        <v>8.7145</v>
      </c>
      <c r="J27" s="135">
        <v>8.7535</v>
      </c>
      <c r="K27" s="135">
        <v>8.7905</v>
      </c>
      <c r="L27" s="135">
        <v>8.8255</v>
      </c>
      <c r="M27" s="135">
        <v>8.859</v>
      </c>
      <c r="N27" s="135">
        <v>8.889</v>
      </c>
      <c r="O27" s="135">
        <v>8.917</v>
      </c>
      <c r="P27" s="135">
        <v>8.9415</v>
      </c>
      <c r="Q27" s="135">
        <v>8.964</v>
      </c>
      <c r="R27" s="135">
        <v>8.964</v>
      </c>
      <c r="S27" s="135">
        <v>9.424</v>
      </c>
      <c r="T27" s="135">
        <v>9.91</v>
      </c>
      <c r="U27" s="135">
        <v>10.424</v>
      </c>
      <c r="V27" s="135">
        <v>10.965</v>
      </c>
      <c r="W27" s="135">
        <v>11.5315</v>
      </c>
      <c r="X27" s="135">
        <v>12.123</v>
      </c>
      <c r="Y27" s="135">
        <v>12.7355</v>
      </c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</row>
    <row r="28" spans="1:42" ht="12.75">
      <c r="A28" s="129">
        <v>42</v>
      </c>
      <c r="B28" s="133">
        <v>8.49</v>
      </c>
      <c r="C28" s="133">
        <v>8.55</v>
      </c>
      <c r="D28" s="133">
        <v>8.607</v>
      </c>
      <c r="E28" s="133">
        <v>8.655</v>
      </c>
      <c r="F28" s="133">
        <v>8.707</v>
      </c>
      <c r="G28" s="133">
        <v>8.76</v>
      </c>
      <c r="H28" s="133">
        <v>8.8895</v>
      </c>
      <c r="I28" s="133">
        <v>8.8565</v>
      </c>
      <c r="J28" s="133">
        <v>8.899</v>
      </c>
      <c r="K28" s="133">
        <v>8.939</v>
      </c>
      <c r="L28" s="133">
        <v>8.9765</v>
      </c>
      <c r="M28" s="133">
        <v>9.0125</v>
      </c>
      <c r="N28" s="133">
        <v>9.0465</v>
      </c>
      <c r="O28" s="133">
        <v>9.0775</v>
      </c>
      <c r="P28" s="133">
        <v>9.1055</v>
      </c>
      <c r="Q28" s="133">
        <v>9.1315</v>
      </c>
      <c r="R28" s="133">
        <v>9.1315</v>
      </c>
      <c r="S28" s="133">
        <v>9.1315</v>
      </c>
      <c r="T28" s="133">
        <v>9.6015</v>
      </c>
      <c r="U28" s="133">
        <v>10.098</v>
      </c>
      <c r="V28" s="133">
        <v>10.6235</v>
      </c>
      <c r="W28" s="133">
        <v>11.1765</v>
      </c>
      <c r="X28" s="133">
        <v>11.756</v>
      </c>
      <c r="Y28" s="133">
        <v>12.3595</v>
      </c>
      <c r="Z28" s="133">
        <v>12.9855</v>
      </c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</row>
    <row r="29" spans="1:42" ht="12.75">
      <c r="A29" s="129">
        <v>43</v>
      </c>
      <c r="B29" s="135">
        <v>8.6065</v>
      </c>
      <c r="C29" s="135">
        <v>8.671</v>
      </c>
      <c r="D29" s="135">
        <v>8.7325</v>
      </c>
      <c r="E29" s="135">
        <v>8.7905</v>
      </c>
      <c r="F29" s="135">
        <v>8.8</v>
      </c>
      <c r="G29" s="135">
        <v>8.893</v>
      </c>
      <c r="H29" s="135">
        <v>8.947</v>
      </c>
      <c r="I29" s="135">
        <v>8.9975</v>
      </c>
      <c r="J29" s="135">
        <v>9.0455</v>
      </c>
      <c r="K29" s="135">
        <v>9.089</v>
      </c>
      <c r="L29" s="135">
        <v>9.11</v>
      </c>
      <c r="M29" s="135">
        <v>9.1685</v>
      </c>
      <c r="N29" s="135">
        <v>9.2055</v>
      </c>
      <c r="O29" s="135">
        <v>9.24</v>
      </c>
      <c r="P29" s="135">
        <v>9.2715</v>
      </c>
      <c r="Q29" s="135">
        <v>9.3005</v>
      </c>
      <c r="R29" s="135">
        <v>9.3005</v>
      </c>
      <c r="S29" s="135">
        <v>9.3005</v>
      </c>
      <c r="T29" s="135">
        <v>9.3005</v>
      </c>
      <c r="U29" s="135">
        <v>9.781</v>
      </c>
      <c r="V29" s="135">
        <v>10.2885</v>
      </c>
      <c r="W29" s="135">
        <v>10.826</v>
      </c>
      <c r="X29" s="135">
        <v>11.3915</v>
      </c>
      <c r="Y29" s="135">
        <v>11.9835</v>
      </c>
      <c r="Z29" s="135">
        <v>12.6005</v>
      </c>
      <c r="AA29" s="135">
        <v>13.241</v>
      </c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</row>
    <row r="30" spans="1:42" ht="12.75">
      <c r="A30" s="129">
        <v>44</v>
      </c>
      <c r="B30" s="133">
        <v>8.7235</v>
      </c>
      <c r="C30" s="133">
        <v>8.7915</v>
      </c>
      <c r="D30" s="133">
        <v>8.8575</v>
      </c>
      <c r="E30" s="133">
        <v>8.92</v>
      </c>
      <c r="F30" s="133">
        <v>8.9795</v>
      </c>
      <c r="G30" s="133">
        <v>9.03</v>
      </c>
      <c r="H30" s="133">
        <v>9.084</v>
      </c>
      <c r="I30" s="133">
        <v>9.139</v>
      </c>
      <c r="J30" s="133">
        <v>9.1915</v>
      </c>
      <c r="K30" s="133">
        <v>9.24</v>
      </c>
      <c r="L30" s="133">
        <v>9.285</v>
      </c>
      <c r="M30" s="133">
        <v>9.327</v>
      </c>
      <c r="N30" s="133">
        <v>9.366</v>
      </c>
      <c r="O30" s="133">
        <v>9.4035</v>
      </c>
      <c r="P30" s="133">
        <v>9.4395</v>
      </c>
      <c r="Q30" s="133">
        <v>9.472</v>
      </c>
      <c r="R30" s="133">
        <v>9.472</v>
      </c>
      <c r="S30" s="133">
        <v>9.472</v>
      </c>
      <c r="T30" s="133">
        <v>9.472</v>
      </c>
      <c r="U30" s="133">
        <v>9.472</v>
      </c>
      <c r="V30" s="133">
        <v>9.9635</v>
      </c>
      <c r="W30" s="133">
        <v>10.4825</v>
      </c>
      <c r="X30" s="133">
        <v>11.0315</v>
      </c>
      <c r="Y30" s="133">
        <v>11.61</v>
      </c>
      <c r="Z30" s="133">
        <v>12.2155</v>
      </c>
      <c r="AA30" s="133">
        <v>12.847</v>
      </c>
      <c r="AB30" s="133">
        <v>13.5015</v>
      </c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</row>
    <row r="31" spans="1:42" ht="12.75">
      <c r="A31" s="129">
        <v>45</v>
      </c>
      <c r="B31" s="135">
        <v>8.8265</v>
      </c>
      <c r="C31" s="135">
        <v>8.913</v>
      </c>
      <c r="D31" s="135">
        <v>8.982</v>
      </c>
      <c r="E31" s="135">
        <v>9.05</v>
      </c>
      <c r="F31" s="135">
        <v>9.114</v>
      </c>
      <c r="G31" s="135">
        <v>9.175</v>
      </c>
      <c r="H31" s="135">
        <v>9.2265</v>
      </c>
      <c r="I31" s="135">
        <v>9.282</v>
      </c>
      <c r="J31" s="135">
        <v>9.3385</v>
      </c>
      <c r="K31" s="135">
        <v>9.3915</v>
      </c>
      <c r="L31" s="135">
        <v>9.4415</v>
      </c>
      <c r="M31" s="135">
        <v>9.487</v>
      </c>
      <c r="N31" s="135">
        <v>9.53</v>
      </c>
      <c r="O31" s="135">
        <v>9.5705</v>
      </c>
      <c r="P31" s="135">
        <v>9.609</v>
      </c>
      <c r="Q31" s="135">
        <v>9.645</v>
      </c>
      <c r="R31" s="135">
        <v>9.645</v>
      </c>
      <c r="S31" s="135">
        <v>9.645</v>
      </c>
      <c r="T31" s="135">
        <v>9.645</v>
      </c>
      <c r="U31" s="135">
        <v>9.645</v>
      </c>
      <c r="V31" s="135">
        <v>9.645</v>
      </c>
      <c r="W31" s="135">
        <v>10.148</v>
      </c>
      <c r="X31" s="135">
        <v>10.6785</v>
      </c>
      <c r="Y31" s="135">
        <v>11.2405</v>
      </c>
      <c r="Z31" s="135">
        <v>11.832</v>
      </c>
      <c r="AA31" s="135">
        <v>12.4515</v>
      </c>
      <c r="AB31" s="135">
        <v>13.097</v>
      </c>
      <c r="AC31" s="135">
        <v>13.767</v>
      </c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</row>
    <row r="32" spans="1:42" ht="12.75">
      <c r="A32" s="129">
        <v>46</v>
      </c>
      <c r="B32" s="133">
        <v>8.914</v>
      </c>
      <c r="C32" s="133">
        <v>9.0195</v>
      </c>
      <c r="D32" s="133">
        <v>9.1085</v>
      </c>
      <c r="E32" s="133">
        <v>9.1795</v>
      </c>
      <c r="F32" s="133">
        <v>9.2485</v>
      </c>
      <c r="G32" s="133">
        <v>9.3145</v>
      </c>
      <c r="H32" s="133">
        <v>9.3765</v>
      </c>
      <c r="I32" s="133">
        <v>9.4295</v>
      </c>
      <c r="J32" s="133">
        <v>9.4865</v>
      </c>
      <c r="K32" s="133">
        <v>9.544</v>
      </c>
      <c r="L32" s="133">
        <v>9.5985</v>
      </c>
      <c r="M32" s="133">
        <v>9.65</v>
      </c>
      <c r="N32" s="133">
        <v>9.6965</v>
      </c>
      <c r="O32" s="133">
        <v>9.74</v>
      </c>
      <c r="P32" s="133">
        <v>9.7815</v>
      </c>
      <c r="Q32" s="133">
        <v>9.8205</v>
      </c>
      <c r="R32" s="133">
        <v>9.8205</v>
      </c>
      <c r="S32" s="133">
        <v>9.8205</v>
      </c>
      <c r="T32" s="133">
        <v>9.8205</v>
      </c>
      <c r="U32" s="133">
        <v>9.8205</v>
      </c>
      <c r="V32" s="133">
        <v>9.8205</v>
      </c>
      <c r="W32" s="133">
        <v>9.8205</v>
      </c>
      <c r="X32" s="133">
        <v>10.3365</v>
      </c>
      <c r="Y32" s="133">
        <v>10.8785</v>
      </c>
      <c r="Z32" s="133">
        <v>11.4535</v>
      </c>
      <c r="AA32" s="133">
        <v>12.059</v>
      </c>
      <c r="AB32" s="133">
        <v>12.6925</v>
      </c>
      <c r="AC32" s="133">
        <v>13.354</v>
      </c>
      <c r="AD32" s="133">
        <v>14.039</v>
      </c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</row>
    <row r="33" spans="1:42" ht="12.75">
      <c r="A33" s="129">
        <v>47</v>
      </c>
      <c r="B33" s="135">
        <v>8.9865</v>
      </c>
      <c r="C33" s="135">
        <v>9.1115</v>
      </c>
      <c r="D33" s="135">
        <v>9.22</v>
      </c>
      <c r="E33" s="135">
        <v>9.3105</v>
      </c>
      <c r="F33" s="135">
        <v>9.3835</v>
      </c>
      <c r="G33" s="135">
        <v>9.454</v>
      </c>
      <c r="H33" s="135">
        <v>9.5215</v>
      </c>
      <c r="I33" s="135">
        <v>9.5845</v>
      </c>
      <c r="J33" s="135">
        <v>9.639</v>
      </c>
      <c r="K33" s="135">
        <v>9.6975</v>
      </c>
      <c r="L33" s="135">
        <v>9.7565</v>
      </c>
      <c r="M33" s="135">
        <v>9.8125</v>
      </c>
      <c r="N33" s="135">
        <v>9.8645</v>
      </c>
      <c r="O33" s="135">
        <v>9.9125</v>
      </c>
      <c r="P33" s="135">
        <v>9.957</v>
      </c>
      <c r="Q33" s="135">
        <v>9.9995</v>
      </c>
      <c r="R33" s="135">
        <v>9.9995</v>
      </c>
      <c r="S33" s="135">
        <v>9.9995</v>
      </c>
      <c r="T33" s="135">
        <v>9.9995</v>
      </c>
      <c r="U33" s="135">
        <v>9.9995</v>
      </c>
      <c r="V33" s="135">
        <v>9.9995</v>
      </c>
      <c r="W33" s="135">
        <v>9.9995</v>
      </c>
      <c r="X33" s="135">
        <v>9.9995</v>
      </c>
      <c r="Y33" s="135">
        <v>10.526</v>
      </c>
      <c r="Z33" s="135">
        <v>11.082</v>
      </c>
      <c r="AA33" s="135">
        <v>11.671</v>
      </c>
      <c r="AB33" s="135">
        <v>12.2905</v>
      </c>
      <c r="AC33" s="135">
        <v>12.94</v>
      </c>
      <c r="AD33" s="135">
        <v>13.616</v>
      </c>
      <c r="AE33" s="135">
        <v>14.3175</v>
      </c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</row>
    <row r="34" spans="1:42" ht="12.75">
      <c r="A34" s="129">
        <v>48</v>
      </c>
      <c r="B34" s="133">
        <v>9.0465</v>
      </c>
      <c r="C34" s="133">
        <v>9.1875</v>
      </c>
      <c r="D34" s="133">
        <v>9.3155</v>
      </c>
      <c r="E34" s="133">
        <v>9.422</v>
      </c>
      <c r="F34" s="133">
        <v>9.5195</v>
      </c>
      <c r="G34" s="133">
        <v>9.594</v>
      </c>
      <c r="H34" s="133">
        <v>9.6665</v>
      </c>
      <c r="I34" s="133">
        <v>9.736</v>
      </c>
      <c r="J34" s="133">
        <v>9.8005</v>
      </c>
      <c r="K34" s="133">
        <v>9.8565</v>
      </c>
      <c r="L34" s="133">
        <v>9.9155</v>
      </c>
      <c r="M34" s="133">
        <v>9.9765</v>
      </c>
      <c r="N34" s="133">
        <v>10.034</v>
      </c>
      <c r="O34" s="133">
        <v>10.087</v>
      </c>
      <c r="P34" s="133">
        <v>10.136</v>
      </c>
      <c r="Q34" s="133">
        <v>10.182</v>
      </c>
      <c r="R34" s="133">
        <v>10.182</v>
      </c>
      <c r="S34" s="133">
        <v>10.182</v>
      </c>
      <c r="T34" s="133">
        <v>10.182</v>
      </c>
      <c r="U34" s="133">
        <v>10.182</v>
      </c>
      <c r="V34" s="133">
        <v>10.182</v>
      </c>
      <c r="W34" s="133">
        <v>10.182</v>
      </c>
      <c r="X34" s="133">
        <v>10.182</v>
      </c>
      <c r="Y34" s="133">
        <v>10.182</v>
      </c>
      <c r="Z34" s="133">
        <v>10.7215</v>
      </c>
      <c r="AA34" s="133">
        <v>11.291</v>
      </c>
      <c r="AB34" s="133">
        <v>11.8935</v>
      </c>
      <c r="AC34" s="133">
        <v>12.528</v>
      </c>
      <c r="AD34" s="133">
        <v>13.1925</v>
      </c>
      <c r="AE34" s="134">
        <v>13.8855</v>
      </c>
      <c r="AF34" s="134">
        <v>14.604</v>
      </c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</row>
    <row r="35" spans="1:42" ht="12.75">
      <c r="A35" s="129">
        <v>49</v>
      </c>
      <c r="B35" s="135">
        <v>9.0995</v>
      </c>
      <c r="C35" s="135">
        <v>9.2515</v>
      </c>
      <c r="D35" s="135">
        <v>9.3955</v>
      </c>
      <c r="E35" s="135">
        <v>9.527</v>
      </c>
      <c r="F35" s="135">
        <v>9.641</v>
      </c>
      <c r="G35" s="135">
        <v>9.7365</v>
      </c>
      <c r="H35" s="135">
        <v>9.813</v>
      </c>
      <c r="I35" s="135">
        <v>9.887</v>
      </c>
      <c r="J35" s="135">
        <v>9.9575</v>
      </c>
      <c r="K35" s="135">
        <v>10.024</v>
      </c>
      <c r="L35" s="135">
        <v>10.0815</v>
      </c>
      <c r="M35" s="135">
        <v>10.1425</v>
      </c>
      <c r="N35" s="135">
        <v>10.2045</v>
      </c>
      <c r="O35" s="135">
        <v>10.2635</v>
      </c>
      <c r="P35" s="135">
        <v>10.31</v>
      </c>
      <c r="Q35" s="135">
        <v>10.368</v>
      </c>
      <c r="R35" s="135">
        <v>10.368</v>
      </c>
      <c r="S35" s="135">
        <v>10.368</v>
      </c>
      <c r="T35" s="135">
        <v>10.368</v>
      </c>
      <c r="U35" s="135">
        <v>10.368</v>
      </c>
      <c r="V35" s="135">
        <v>10.368</v>
      </c>
      <c r="W35" s="135">
        <v>10.368</v>
      </c>
      <c r="X35" s="135">
        <v>10.368</v>
      </c>
      <c r="Y35" s="135">
        <v>10.368</v>
      </c>
      <c r="Z35" s="135">
        <v>10.368</v>
      </c>
      <c r="AA35" s="135">
        <v>10.9205</v>
      </c>
      <c r="AB35" s="135">
        <v>11.504</v>
      </c>
      <c r="AC35" s="135">
        <v>12.122</v>
      </c>
      <c r="AD35" s="135">
        <v>12.772</v>
      </c>
      <c r="AE35" s="135">
        <v>13.453</v>
      </c>
      <c r="AF35" s="135">
        <v>14.1625</v>
      </c>
      <c r="AG35" s="135">
        <v>14.8985</v>
      </c>
      <c r="AH35" s="134"/>
      <c r="AI35" s="134"/>
      <c r="AJ35" s="134"/>
      <c r="AK35" s="134"/>
      <c r="AL35" s="134"/>
      <c r="AM35" s="134"/>
      <c r="AN35" s="134"/>
      <c r="AO35" s="134"/>
      <c r="AP35" s="134"/>
    </row>
    <row r="36" spans="1:42" ht="12.75">
      <c r="A36" s="129">
        <v>50</v>
      </c>
      <c r="B36" s="133">
        <v>9.149</v>
      </c>
      <c r="C36" s="133">
        <v>9.309</v>
      </c>
      <c r="D36" s="133">
        <v>9.4645</v>
      </c>
      <c r="E36" s="133">
        <v>9.613</v>
      </c>
      <c r="F36" s="133">
        <v>9.7475</v>
      </c>
      <c r="G36" s="133">
        <v>9.864</v>
      </c>
      <c r="H36" s="133">
        <v>9.962</v>
      </c>
      <c r="I36" s="133">
        <v>10.0405</v>
      </c>
      <c r="J36" s="133">
        <v>10.1165</v>
      </c>
      <c r="K36" s="133">
        <v>10.189</v>
      </c>
      <c r="L36" s="133">
        <v>10.257</v>
      </c>
      <c r="M36" s="133">
        <v>10.3155</v>
      </c>
      <c r="N36" s="133">
        <v>10.378</v>
      </c>
      <c r="O36" s="133">
        <v>10.442</v>
      </c>
      <c r="P36" s="133">
        <v>10.502</v>
      </c>
      <c r="Q36" s="133">
        <v>10.558</v>
      </c>
      <c r="R36" s="133">
        <v>10.558</v>
      </c>
      <c r="S36" s="133">
        <v>10.558</v>
      </c>
      <c r="T36" s="133">
        <v>10.558</v>
      </c>
      <c r="U36" s="133">
        <v>10.558</v>
      </c>
      <c r="V36" s="133">
        <v>10.558</v>
      </c>
      <c r="W36" s="133">
        <v>10.558</v>
      </c>
      <c r="X36" s="133">
        <v>10.558</v>
      </c>
      <c r="Y36" s="133">
        <v>10.558</v>
      </c>
      <c r="Z36" s="133">
        <v>10.558</v>
      </c>
      <c r="AA36" s="133">
        <v>10.558</v>
      </c>
      <c r="AB36" s="133">
        <v>11.1245</v>
      </c>
      <c r="AC36" s="133">
        <v>11.7225</v>
      </c>
      <c r="AD36" s="133">
        <v>12.356</v>
      </c>
      <c r="AE36" s="134">
        <v>13.022</v>
      </c>
      <c r="AF36" s="134">
        <v>13.7205</v>
      </c>
      <c r="AG36" s="134">
        <v>14.4475</v>
      </c>
      <c r="AH36" s="134">
        <v>15.202</v>
      </c>
      <c r="AI36" s="134"/>
      <c r="AJ36" s="134"/>
      <c r="AK36" s="134"/>
      <c r="AL36" s="134"/>
      <c r="AM36" s="134"/>
      <c r="AN36" s="134"/>
      <c r="AO36" s="134"/>
      <c r="AP36" s="134"/>
    </row>
    <row r="37" spans="1:42" ht="12.75">
      <c r="A37" s="129">
        <v>51</v>
      </c>
      <c r="B37" s="135"/>
      <c r="C37" s="135">
        <v>9.3635</v>
      </c>
      <c r="D37" s="135">
        <v>9.5275</v>
      </c>
      <c r="E37" s="135">
        <v>9.6875</v>
      </c>
      <c r="F37" s="135">
        <v>9.839</v>
      </c>
      <c r="G37" s="135">
        <v>9.977</v>
      </c>
      <c r="H37" s="135">
        <v>10.097</v>
      </c>
      <c r="I37" s="135">
        <v>10.197</v>
      </c>
      <c r="J37" s="135">
        <v>10.278</v>
      </c>
      <c r="K37" s="135">
        <v>10.3555</v>
      </c>
      <c r="L37" s="135">
        <v>10.43</v>
      </c>
      <c r="M37" s="135">
        <v>10.5</v>
      </c>
      <c r="N37" s="135">
        <v>10.56</v>
      </c>
      <c r="O37" s="135">
        <v>10.6245</v>
      </c>
      <c r="P37" s="135">
        <v>10.6895</v>
      </c>
      <c r="Q37" s="135">
        <v>10.7515</v>
      </c>
      <c r="R37" s="135">
        <v>10.7515</v>
      </c>
      <c r="S37" s="135">
        <v>10.7515</v>
      </c>
      <c r="T37" s="135">
        <v>10.7515</v>
      </c>
      <c r="U37" s="135">
        <v>10.7515</v>
      </c>
      <c r="V37" s="135">
        <v>10.7515</v>
      </c>
      <c r="W37" s="135">
        <v>10.7515</v>
      </c>
      <c r="X37" s="135">
        <v>10.7515</v>
      </c>
      <c r="Y37" s="135">
        <v>10.7515</v>
      </c>
      <c r="Z37" s="135">
        <v>10.7515</v>
      </c>
      <c r="AA37" s="135">
        <v>10.7515</v>
      </c>
      <c r="AB37" s="135">
        <v>10.7515</v>
      </c>
      <c r="AC37" s="135">
        <v>11.332</v>
      </c>
      <c r="AD37" s="135">
        <v>11.946</v>
      </c>
      <c r="AE37" s="135">
        <v>12.595</v>
      </c>
      <c r="AF37" s="135">
        <v>13.297</v>
      </c>
      <c r="AG37" s="135">
        <v>13.9945</v>
      </c>
      <c r="AH37" s="135">
        <v>14.741</v>
      </c>
      <c r="AI37" s="135">
        <v>15.515</v>
      </c>
      <c r="AJ37" s="134"/>
      <c r="AK37" s="134"/>
      <c r="AL37" s="134"/>
      <c r="AM37" s="134"/>
      <c r="AN37" s="134"/>
      <c r="AO37" s="134"/>
      <c r="AP37" s="134"/>
    </row>
    <row r="38" spans="1:42" ht="12.75">
      <c r="A38" s="129">
        <v>52</v>
      </c>
      <c r="B38" s="133"/>
      <c r="C38" s="133"/>
      <c r="D38" s="133">
        <v>9.5875</v>
      </c>
      <c r="E38" s="133">
        <v>9.7555</v>
      </c>
      <c r="F38" s="133">
        <v>9.9195</v>
      </c>
      <c r="G38" s="133">
        <v>10.0755</v>
      </c>
      <c r="H38" s="133">
        <v>10.218</v>
      </c>
      <c r="I38" s="133">
        <v>10.3405</v>
      </c>
      <c r="J38" s="133">
        <v>10.4435</v>
      </c>
      <c r="K38" s="133">
        <v>10.526</v>
      </c>
      <c r="L38" s="133">
        <v>10.606</v>
      </c>
      <c r="M38" s="133">
        <v>10.6825</v>
      </c>
      <c r="N38" s="133">
        <v>10.7545</v>
      </c>
      <c r="O38" s="133">
        <v>10.816</v>
      </c>
      <c r="P38" s="133">
        <v>10.882</v>
      </c>
      <c r="Q38" s="133">
        <v>10.949</v>
      </c>
      <c r="R38" s="133">
        <v>10.949</v>
      </c>
      <c r="S38" s="133">
        <v>10.949</v>
      </c>
      <c r="T38" s="133">
        <v>10.949</v>
      </c>
      <c r="U38" s="133">
        <v>10.949</v>
      </c>
      <c r="V38" s="133">
        <v>10.949</v>
      </c>
      <c r="W38" s="133">
        <v>10.949</v>
      </c>
      <c r="X38" s="133">
        <v>10.949</v>
      </c>
      <c r="Y38" s="133">
        <v>10.949</v>
      </c>
      <c r="Z38" s="133">
        <v>10.949</v>
      </c>
      <c r="AA38" s="133">
        <v>10.949</v>
      </c>
      <c r="AB38" s="133">
        <v>10.949</v>
      </c>
      <c r="AC38" s="133">
        <v>10.949</v>
      </c>
      <c r="AD38" s="133">
        <v>11.545</v>
      </c>
      <c r="AE38" s="134">
        <v>12.1745</v>
      </c>
      <c r="AF38" s="134">
        <v>12.8415</v>
      </c>
      <c r="AG38" s="134">
        <v>13.543</v>
      </c>
      <c r="AH38" s="134">
        <v>14.278</v>
      </c>
      <c r="AI38" s="134">
        <v>15.044</v>
      </c>
      <c r="AJ38" s="134">
        <v>15.8385</v>
      </c>
      <c r="AK38" s="134"/>
      <c r="AL38" s="134"/>
      <c r="AM38" s="134"/>
      <c r="AN38" s="134"/>
      <c r="AO38" s="134"/>
      <c r="AP38" s="134"/>
    </row>
    <row r="39" spans="1:42" ht="12.75">
      <c r="A39" s="129">
        <v>53</v>
      </c>
      <c r="B39" s="135"/>
      <c r="C39" s="135"/>
      <c r="D39" s="135"/>
      <c r="E39" s="135">
        <v>9.8215</v>
      </c>
      <c r="F39" s="135">
        <v>9.9945</v>
      </c>
      <c r="G39" s="135">
        <v>10.163</v>
      </c>
      <c r="H39" s="135">
        <v>10.323</v>
      </c>
      <c r="I39" s="135">
        <v>10.469</v>
      </c>
      <c r="J39" s="135">
        <v>10.595</v>
      </c>
      <c r="K39" s="135">
        <v>10.701</v>
      </c>
      <c r="L39" s="135">
        <v>10.7855</v>
      </c>
      <c r="M39" s="135">
        <v>10.868</v>
      </c>
      <c r="N39" s="135">
        <v>10.9465</v>
      </c>
      <c r="O39" s="135">
        <v>11.0205</v>
      </c>
      <c r="P39" s="135">
        <v>11.084</v>
      </c>
      <c r="Q39" s="135">
        <v>11.152</v>
      </c>
      <c r="R39" s="135">
        <v>11.152</v>
      </c>
      <c r="S39" s="135">
        <v>11.152</v>
      </c>
      <c r="T39" s="135">
        <v>11.152</v>
      </c>
      <c r="U39" s="135">
        <v>11.152</v>
      </c>
      <c r="V39" s="135">
        <v>11.152</v>
      </c>
      <c r="W39" s="135">
        <v>11.152</v>
      </c>
      <c r="X39" s="135">
        <v>11.152</v>
      </c>
      <c r="Y39" s="135">
        <v>11.152</v>
      </c>
      <c r="Z39" s="135">
        <v>11.152</v>
      </c>
      <c r="AA39" s="135">
        <v>11.152</v>
      </c>
      <c r="AB39" s="135">
        <v>11.152</v>
      </c>
      <c r="AC39" s="135">
        <v>11.152</v>
      </c>
      <c r="AD39" s="135">
        <v>11.152</v>
      </c>
      <c r="AE39" s="135">
        <v>11.764</v>
      </c>
      <c r="AF39" s="135">
        <v>12.411</v>
      </c>
      <c r="AG39" s="135">
        <v>13.096</v>
      </c>
      <c r="AH39" s="135">
        <v>13.8165</v>
      </c>
      <c r="AI39" s="135">
        <v>14.571</v>
      </c>
      <c r="AJ39" s="135">
        <v>15.358</v>
      </c>
      <c r="AK39" s="135">
        <v>16.1745</v>
      </c>
      <c r="AL39" s="134"/>
      <c r="AM39" s="134"/>
      <c r="AN39" s="134"/>
      <c r="AO39" s="134"/>
      <c r="AP39" s="134"/>
    </row>
    <row r="40" spans="1:42" ht="12.75">
      <c r="A40" s="129">
        <v>54</v>
      </c>
      <c r="B40" s="133"/>
      <c r="C40" s="133"/>
      <c r="D40" s="133"/>
      <c r="E40" s="133"/>
      <c r="F40" s="133">
        <v>10.065</v>
      </c>
      <c r="G40" s="133">
        <v>10.243</v>
      </c>
      <c r="H40" s="133">
        <v>10.416</v>
      </c>
      <c r="I40" s="133">
        <v>10.5805</v>
      </c>
      <c r="J40" s="133">
        <v>10.731</v>
      </c>
      <c r="K40" s="133">
        <v>10.8605</v>
      </c>
      <c r="L40" s="133">
        <v>10.969</v>
      </c>
      <c r="M40" s="133">
        <v>11.056</v>
      </c>
      <c r="N40" s="133">
        <v>11.1405</v>
      </c>
      <c r="O40" s="133">
        <v>11.2215</v>
      </c>
      <c r="P40" s="133">
        <v>11.2975</v>
      </c>
      <c r="Q40" s="133">
        <v>11.3625</v>
      </c>
      <c r="R40" s="133">
        <v>11.3625</v>
      </c>
      <c r="S40" s="133">
        <v>11.3625</v>
      </c>
      <c r="T40" s="133">
        <v>11.3625</v>
      </c>
      <c r="U40" s="133">
        <v>11.3625</v>
      </c>
      <c r="V40" s="133">
        <v>11.3625</v>
      </c>
      <c r="W40" s="133">
        <v>11.3625</v>
      </c>
      <c r="X40" s="133">
        <v>11.3625</v>
      </c>
      <c r="Y40" s="133">
        <v>11.3625</v>
      </c>
      <c r="Z40" s="133">
        <v>11.3625</v>
      </c>
      <c r="AA40" s="133">
        <v>11.3625</v>
      </c>
      <c r="AB40" s="133">
        <v>11.3625</v>
      </c>
      <c r="AC40" s="133">
        <v>11.3625</v>
      </c>
      <c r="AD40" s="133">
        <v>11.3625</v>
      </c>
      <c r="AE40" s="133">
        <v>11.3625</v>
      </c>
      <c r="AF40" s="133">
        <v>11.992</v>
      </c>
      <c r="AG40" s="133">
        <v>12.657</v>
      </c>
      <c r="AH40" s="133">
        <v>13.3605</v>
      </c>
      <c r="AI40" s="133">
        <v>14.101</v>
      </c>
      <c r="AJ40" s="133">
        <v>14.877</v>
      </c>
      <c r="AK40" s="133">
        <v>15.6855</v>
      </c>
      <c r="AL40" s="133">
        <v>16.5215</v>
      </c>
      <c r="AM40" s="134"/>
      <c r="AN40" s="134"/>
      <c r="AO40" s="134"/>
      <c r="AP40" s="134"/>
    </row>
    <row r="41" spans="1:42" ht="12.75">
      <c r="A41" s="129">
        <v>55</v>
      </c>
      <c r="B41" s="135"/>
      <c r="C41" s="135"/>
      <c r="D41" s="135"/>
      <c r="E41" s="135"/>
      <c r="F41" s="135"/>
      <c r="G41" s="135">
        <v>10.3175</v>
      </c>
      <c r="H41" s="135">
        <v>10.5005</v>
      </c>
      <c r="I41" s="135">
        <v>10.6785</v>
      </c>
      <c r="J41" s="135">
        <v>10.8475</v>
      </c>
      <c r="K41" s="135">
        <v>11.0015</v>
      </c>
      <c r="L41" s="135">
        <v>11.135</v>
      </c>
      <c r="M41" s="135">
        <v>11.247</v>
      </c>
      <c r="N41" s="135">
        <v>11.3365</v>
      </c>
      <c r="O41" s="135">
        <v>11.4235</v>
      </c>
      <c r="P41" s="135">
        <v>11.507</v>
      </c>
      <c r="Q41" s="135">
        <v>11.585</v>
      </c>
      <c r="R41" s="135">
        <v>11.585</v>
      </c>
      <c r="S41" s="135">
        <v>11.585</v>
      </c>
      <c r="T41" s="135">
        <v>11.585</v>
      </c>
      <c r="U41" s="135">
        <v>11.585</v>
      </c>
      <c r="V41" s="135">
        <v>11.585</v>
      </c>
      <c r="W41" s="135">
        <v>11.585</v>
      </c>
      <c r="X41" s="135">
        <v>11.585</v>
      </c>
      <c r="Y41" s="135">
        <v>11.585</v>
      </c>
      <c r="Z41" s="135">
        <v>11.585</v>
      </c>
      <c r="AA41" s="135">
        <v>11.585</v>
      </c>
      <c r="AB41" s="135">
        <v>11.585</v>
      </c>
      <c r="AC41" s="135">
        <v>11.585</v>
      </c>
      <c r="AD41" s="135">
        <v>11.585</v>
      </c>
      <c r="AE41" s="135">
        <v>11.585</v>
      </c>
      <c r="AF41" s="135">
        <v>11.585</v>
      </c>
      <c r="AG41" s="135">
        <v>12.232</v>
      </c>
      <c r="AH41" s="135">
        <v>12.9155</v>
      </c>
      <c r="AI41" s="135">
        <v>13.6385</v>
      </c>
      <c r="AJ41" s="135">
        <v>14.4</v>
      </c>
      <c r="AK41" s="135">
        <v>15.198</v>
      </c>
      <c r="AL41" s="135">
        <v>16.029</v>
      </c>
      <c r="AM41" s="135">
        <v>16.8915</v>
      </c>
      <c r="AN41" s="134"/>
      <c r="AO41" s="134"/>
      <c r="AP41" s="134"/>
    </row>
    <row r="42" spans="1:42" ht="12.75">
      <c r="A42" s="129">
        <v>56</v>
      </c>
      <c r="B42" s="133"/>
      <c r="C42" s="133"/>
      <c r="D42" s="133"/>
      <c r="E42" s="133"/>
      <c r="F42" s="133"/>
      <c r="G42" s="133"/>
      <c r="H42" s="133">
        <v>10.5865</v>
      </c>
      <c r="I42" s="133">
        <v>10.775</v>
      </c>
      <c r="J42" s="133">
        <v>10.958</v>
      </c>
      <c r="K42" s="133">
        <v>11.1325</v>
      </c>
      <c r="L42" s="133">
        <v>11.2915</v>
      </c>
      <c r="M42" s="133">
        <v>11.4285</v>
      </c>
      <c r="N42" s="133">
        <v>11.5435</v>
      </c>
      <c r="O42" s="133">
        <v>11.636</v>
      </c>
      <c r="P42" s="133">
        <v>11.7255</v>
      </c>
      <c r="Q42" s="133">
        <v>11.8115</v>
      </c>
      <c r="R42" s="133">
        <v>11.8115</v>
      </c>
      <c r="S42" s="133">
        <v>11.8115</v>
      </c>
      <c r="T42" s="133">
        <v>11.8115</v>
      </c>
      <c r="U42" s="133">
        <v>11.8115</v>
      </c>
      <c r="V42" s="133">
        <v>11.8115</v>
      </c>
      <c r="W42" s="133">
        <v>11.8115</v>
      </c>
      <c r="X42" s="133">
        <v>11.8115</v>
      </c>
      <c r="Y42" s="133">
        <v>11.8115</v>
      </c>
      <c r="Z42" s="133">
        <v>11.8115</v>
      </c>
      <c r="AA42" s="133">
        <v>11.8115</v>
      </c>
      <c r="AB42" s="133">
        <v>11.8115</v>
      </c>
      <c r="AC42" s="133">
        <v>11.8115</v>
      </c>
      <c r="AD42" s="133">
        <v>11.8115</v>
      </c>
      <c r="AE42" s="133">
        <v>11.8115</v>
      </c>
      <c r="AF42" s="133">
        <v>11.8115</v>
      </c>
      <c r="AG42" s="133">
        <v>11.8115</v>
      </c>
      <c r="AH42" s="133">
        <v>12.478</v>
      </c>
      <c r="AI42" s="133">
        <v>13.181</v>
      </c>
      <c r="AJ42" s="133">
        <v>13.9255</v>
      </c>
      <c r="AK42" s="133">
        <v>14.7095</v>
      </c>
      <c r="AL42" s="133">
        <v>15.531</v>
      </c>
      <c r="AM42" s="133">
        <v>16.3865</v>
      </c>
      <c r="AN42" s="133">
        <v>17.274</v>
      </c>
      <c r="AO42" s="134"/>
      <c r="AP42" s="134"/>
    </row>
    <row r="43" spans="1:42" ht="12.75">
      <c r="A43" s="129">
        <v>57</v>
      </c>
      <c r="B43" s="135"/>
      <c r="C43" s="135"/>
      <c r="D43" s="135"/>
      <c r="E43" s="135"/>
      <c r="F43" s="135"/>
      <c r="G43" s="135"/>
      <c r="H43" s="135"/>
      <c r="I43" s="135">
        <v>10.871</v>
      </c>
      <c r="J43" s="135">
        <v>11.065</v>
      </c>
      <c r="K43" s="135">
        <v>11.2545</v>
      </c>
      <c r="L43" s="135">
        <v>11.434</v>
      </c>
      <c r="M43" s="135">
        <v>11.5975</v>
      </c>
      <c r="N43" s="135">
        <v>11.739</v>
      </c>
      <c r="O43" s="135">
        <v>11.858</v>
      </c>
      <c r="P43" s="135">
        <v>11.953</v>
      </c>
      <c r="Q43" s="135">
        <v>12.0455</v>
      </c>
      <c r="R43" s="135">
        <v>12.0455</v>
      </c>
      <c r="S43" s="135">
        <v>12.0455</v>
      </c>
      <c r="T43" s="135">
        <v>12.0455</v>
      </c>
      <c r="U43" s="135">
        <v>12.0455</v>
      </c>
      <c r="V43" s="135">
        <v>12.0455</v>
      </c>
      <c r="W43" s="135">
        <v>12.0455</v>
      </c>
      <c r="X43" s="135">
        <v>12.0455</v>
      </c>
      <c r="Y43" s="135">
        <v>12.0455</v>
      </c>
      <c r="Z43" s="135">
        <v>12.0455</v>
      </c>
      <c r="AA43" s="135">
        <v>12.0455</v>
      </c>
      <c r="AB43" s="135">
        <v>12.0455</v>
      </c>
      <c r="AC43" s="135">
        <v>12.0455</v>
      </c>
      <c r="AD43" s="135">
        <v>12.0455</v>
      </c>
      <c r="AE43" s="135">
        <v>12.0455</v>
      </c>
      <c r="AF43" s="135">
        <v>12.0455</v>
      </c>
      <c r="AG43" s="135">
        <v>12.0455</v>
      </c>
      <c r="AH43" s="135">
        <v>12.0455</v>
      </c>
      <c r="AI43" s="135">
        <v>12.732</v>
      </c>
      <c r="AJ43" s="135">
        <v>13.457</v>
      </c>
      <c r="AK43" s="135">
        <v>14.2245</v>
      </c>
      <c r="AL43" s="135">
        <v>15.0325</v>
      </c>
      <c r="AM43" s="135">
        <v>15.878</v>
      </c>
      <c r="AN43" s="135">
        <v>16.76</v>
      </c>
      <c r="AO43" s="135">
        <v>17.6755</v>
      </c>
      <c r="AP43" s="134"/>
    </row>
    <row r="44" spans="1:42" ht="12.75">
      <c r="A44" s="129">
        <v>58</v>
      </c>
      <c r="B44" s="133"/>
      <c r="C44" s="133"/>
      <c r="D44" s="133"/>
      <c r="E44" s="133"/>
      <c r="F44" s="133"/>
      <c r="G44" s="133"/>
      <c r="H44" s="133"/>
      <c r="I44" s="133"/>
      <c r="J44" s="133">
        <v>11.173</v>
      </c>
      <c r="K44" s="133">
        <v>11.3735</v>
      </c>
      <c r="L44" s="133">
        <v>11.568</v>
      </c>
      <c r="M44" s="133">
        <v>11.754</v>
      </c>
      <c r="N44" s="133">
        <v>11.923</v>
      </c>
      <c r="O44" s="133">
        <v>12.069</v>
      </c>
      <c r="P44" s="133">
        <v>12.1915</v>
      </c>
      <c r="Q44" s="133">
        <v>12.289</v>
      </c>
      <c r="R44" s="133">
        <v>12.289</v>
      </c>
      <c r="S44" s="133">
        <v>12.289</v>
      </c>
      <c r="T44" s="133">
        <v>12.289</v>
      </c>
      <c r="U44" s="133">
        <v>12.289</v>
      </c>
      <c r="V44" s="133">
        <v>12.289</v>
      </c>
      <c r="W44" s="133">
        <v>12.289</v>
      </c>
      <c r="X44" s="133">
        <v>12.289</v>
      </c>
      <c r="Y44" s="133">
        <v>12.289</v>
      </c>
      <c r="Z44" s="133">
        <v>12.289</v>
      </c>
      <c r="AA44" s="133">
        <v>12.289</v>
      </c>
      <c r="AB44" s="133">
        <v>12.289</v>
      </c>
      <c r="AC44" s="133">
        <v>12.289</v>
      </c>
      <c r="AD44" s="133">
        <v>12.289</v>
      </c>
      <c r="AE44" s="133">
        <v>12.289</v>
      </c>
      <c r="AF44" s="133">
        <v>12.289</v>
      </c>
      <c r="AG44" s="133">
        <v>12.289</v>
      </c>
      <c r="AH44" s="133">
        <v>12.289</v>
      </c>
      <c r="AI44" s="133">
        <v>12.289</v>
      </c>
      <c r="AJ44" s="133">
        <v>12.9975</v>
      </c>
      <c r="AK44" s="133">
        <v>13.7455</v>
      </c>
      <c r="AL44" s="133">
        <v>14.5375</v>
      </c>
      <c r="AM44" s="133">
        <v>15.371</v>
      </c>
      <c r="AN44" s="133">
        <v>16.214</v>
      </c>
      <c r="AO44" s="133">
        <v>17.154</v>
      </c>
      <c r="AP44" s="133">
        <v>18.0975</v>
      </c>
    </row>
    <row r="45" spans="1:42" ht="12.75">
      <c r="A45" s="129">
        <v>59</v>
      </c>
      <c r="B45" s="135"/>
      <c r="C45" s="135"/>
      <c r="D45" s="135"/>
      <c r="E45" s="135"/>
      <c r="F45" s="135"/>
      <c r="G45" s="135"/>
      <c r="H45" s="135"/>
      <c r="I45" s="135"/>
      <c r="J45" s="135"/>
      <c r="K45" s="135">
        <v>11.493</v>
      </c>
      <c r="L45" s="135">
        <v>11.7</v>
      </c>
      <c r="M45" s="135">
        <v>11.9015</v>
      </c>
      <c r="N45" s="135">
        <v>12.093</v>
      </c>
      <c r="O45" s="135">
        <v>12.2675</v>
      </c>
      <c r="P45" s="135">
        <v>12.4185</v>
      </c>
      <c r="Q45" s="135">
        <v>12.545</v>
      </c>
      <c r="R45" s="135">
        <v>12.545</v>
      </c>
      <c r="S45" s="135">
        <v>12.545</v>
      </c>
      <c r="T45" s="135">
        <v>12.545</v>
      </c>
      <c r="U45" s="135">
        <v>12.545</v>
      </c>
      <c r="V45" s="135">
        <v>12.545</v>
      </c>
      <c r="W45" s="135">
        <v>12.545</v>
      </c>
      <c r="X45" s="135">
        <v>12.545</v>
      </c>
      <c r="Y45" s="135">
        <v>12.545</v>
      </c>
      <c r="Z45" s="135">
        <v>12.545</v>
      </c>
      <c r="AA45" s="135">
        <v>12.545</v>
      </c>
      <c r="AB45" s="135">
        <v>12.545</v>
      </c>
      <c r="AC45" s="135">
        <v>12.545</v>
      </c>
      <c r="AD45" s="135">
        <v>12.545</v>
      </c>
      <c r="AE45" s="135">
        <v>12.545</v>
      </c>
      <c r="AF45" s="135">
        <v>12.545</v>
      </c>
      <c r="AG45" s="135">
        <v>12.545</v>
      </c>
      <c r="AH45" s="135">
        <v>12.545</v>
      </c>
      <c r="AI45" s="135">
        <v>12.545</v>
      </c>
      <c r="AJ45" s="135">
        <v>12.545</v>
      </c>
      <c r="AK45" s="135">
        <v>13.2765</v>
      </c>
      <c r="AL45" s="135">
        <v>14.049</v>
      </c>
      <c r="AM45" s="135">
        <v>14.867</v>
      </c>
      <c r="AN45" s="135">
        <v>15.728</v>
      </c>
      <c r="AO45" s="135">
        <v>16.629</v>
      </c>
      <c r="AP45" s="135">
        <v>17.569</v>
      </c>
    </row>
    <row r="46" spans="1:42" ht="12.75">
      <c r="A46" s="129">
        <v>60</v>
      </c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>
        <v>11.847</v>
      </c>
      <c r="M46" s="133">
        <v>12.0615</v>
      </c>
      <c r="N46" s="133">
        <v>12.2705</v>
      </c>
      <c r="O46" s="133">
        <v>12.4695</v>
      </c>
      <c r="P46" s="133">
        <v>12.65</v>
      </c>
      <c r="Q46" s="133">
        <v>12.806</v>
      </c>
      <c r="R46" s="133">
        <v>12.806</v>
      </c>
      <c r="S46" s="133">
        <v>12.806</v>
      </c>
      <c r="T46" s="133">
        <v>12.806</v>
      </c>
      <c r="U46" s="133">
        <v>12.806</v>
      </c>
      <c r="V46" s="133">
        <v>12.806</v>
      </c>
      <c r="W46" s="133">
        <v>12.806</v>
      </c>
      <c r="X46" s="133">
        <v>12.806</v>
      </c>
      <c r="Y46" s="133">
        <v>12.806</v>
      </c>
      <c r="Z46" s="133">
        <v>12.806</v>
      </c>
      <c r="AA46" s="133">
        <v>12.806</v>
      </c>
      <c r="AB46" s="133">
        <v>12.806</v>
      </c>
      <c r="AC46" s="133">
        <v>12.806</v>
      </c>
      <c r="AD46" s="133">
        <v>12.806</v>
      </c>
      <c r="AE46" s="133">
        <v>12.806</v>
      </c>
      <c r="AF46" s="133">
        <v>12.806</v>
      </c>
      <c r="AG46" s="133">
        <v>12.806</v>
      </c>
      <c r="AH46" s="133">
        <v>12.806</v>
      </c>
      <c r="AI46" s="133">
        <v>12.806</v>
      </c>
      <c r="AJ46" s="133">
        <v>12.806</v>
      </c>
      <c r="AK46" s="133">
        <v>12.806</v>
      </c>
      <c r="AL46" s="133">
        <v>13.564</v>
      </c>
      <c r="AM46" s="133">
        <v>14.364</v>
      </c>
      <c r="AN46" s="133">
        <v>15.2115</v>
      </c>
      <c r="AO46" s="133">
        <v>16.103</v>
      </c>
      <c r="AP46" s="133">
        <v>17.037</v>
      </c>
    </row>
    <row r="47" spans="1:42" ht="12.75">
      <c r="A47" s="129">
        <v>61</v>
      </c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>
        <v>12.242</v>
      </c>
      <c r="N47" s="135">
        <v>12.465</v>
      </c>
      <c r="O47" s="135">
        <v>12.6825</v>
      </c>
      <c r="P47" s="135">
        <v>12.889</v>
      </c>
      <c r="Q47" s="135">
        <v>13.0765</v>
      </c>
      <c r="R47" s="135">
        <v>13.0765</v>
      </c>
      <c r="S47" s="135">
        <v>13.0765</v>
      </c>
      <c r="T47" s="135">
        <v>13.0765</v>
      </c>
      <c r="U47" s="135">
        <v>13.0765</v>
      </c>
      <c r="V47" s="135">
        <v>13.0765</v>
      </c>
      <c r="W47" s="135">
        <v>13.0765</v>
      </c>
      <c r="X47" s="135">
        <v>13.0765</v>
      </c>
      <c r="Y47" s="135">
        <v>13.0765</v>
      </c>
      <c r="Z47" s="135">
        <v>13.0765</v>
      </c>
      <c r="AA47" s="135">
        <v>13.0765</v>
      </c>
      <c r="AB47" s="135">
        <v>13.0765</v>
      </c>
      <c r="AC47" s="135">
        <v>13.0765</v>
      </c>
      <c r="AD47" s="135">
        <v>13.0765</v>
      </c>
      <c r="AE47" s="135">
        <v>13.0765</v>
      </c>
      <c r="AF47" s="135">
        <v>13.0765</v>
      </c>
      <c r="AG47" s="135">
        <v>13.0765</v>
      </c>
      <c r="AH47" s="135">
        <v>13.0765</v>
      </c>
      <c r="AI47" s="135">
        <v>13.0765</v>
      </c>
      <c r="AJ47" s="135">
        <v>13.0765</v>
      </c>
      <c r="AK47" s="135">
        <v>13.0765</v>
      </c>
      <c r="AL47" s="135">
        <v>13.0765</v>
      </c>
      <c r="AM47" s="135">
        <v>13.864</v>
      </c>
      <c r="AN47" s="135">
        <v>14.6955</v>
      </c>
      <c r="AO47" s="135">
        <v>15.576</v>
      </c>
      <c r="AP47" s="135">
        <v>16.5035</v>
      </c>
    </row>
    <row r="48" spans="1:42" ht="12.75">
      <c r="A48" s="129">
        <v>62</v>
      </c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>
        <v>12.6855</v>
      </c>
      <c r="O48" s="133">
        <v>12.9185</v>
      </c>
      <c r="P48" s="133">
        <v>13.145</v>
      </c>
      <c r="Q48" s="133">
        <v>13.36</v>
      </c>
      <c r="R48" s="133">
        <v>13.36</v>
      </c>
      <c r="S48" s="133">
        <v>13.36</v>
      </c>
      <c r="T48" s="133">
        <v>13.36</v>
      </c>
      <c r="U48" s="133">
        <v>13.36</v>
      </c>
      <c r="V48" s="133">
        <v>13.36</v>
      </c>
      <c r="W48" s="133">
        <v>13.36</v>
      </c>
      <c r="X48" s="133">
        <v>13.36</v>
      </c>
      <c r="Y48" s="133">
        <v>13.36</v>
      </c>
      <c r="Z48" s="133">
        <v>13.36</v>
      </c>
      <c r="AA48" s="133">
        <v>13.36</v>
      </c>
      <c r="AB48" s="133">
        <v>13.36</v>
      </c>
      <c r="AC48" s="133">
        <v>13.36</v>
      </c>
      <c r="AD48" s="133">
        <v>13.36</v>
      </c>
      <c r="AE48" s="134">
        <v>13.36</v>
      </c>
      <c r="AF48" s="133">
        <v>13.36</v>
      </c>
      <c r="AG48" s="133">
        <v>13.36</v>
      </c>
      <c r="AH48" s="133">
        <v>13.36</v>
      </c>
      <c r="AI48" s="133">
        <v>13.36</v>
      </c>
      <c r="AJ48" s="133">
        <v>13.36</v>
      </c>
      <c r="AK48" s="133">
        <v>13.36</v>
      </c>
      <c r="AL48" s="133">
        <v>13.36</v>
      </c>
      <c r="AM48" s="133">
        <v>13.36</v>
      </c>
      <c r="AN48" s="133">
        <v>14.1815</v>
      </c>
      <c r="AO48" s="133">
        <v>15.049</v>
      </c>
      <c r="AP48" s="133">
        <v>15.968</v>
      </c>
    </row>
    <row r="49" spans="1:42" ht="12.75">
      <c r="A49" s="129">
        <v>63</v>
      </c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>
        <v>13.182</v>
      </c>
      <c r="P49" s="135">
        <v>13.426</v>
      </c>
      <c r="Q49" s="135">
        <v>13.6635</v>
      </c>
      <c r="R49" s="135">
        <v>13.6635</v>
      </c>
      <c r="S49" s="135">
        <v>13.6635</v>
      </c>
      <c r="T49" s="135">
        <v>13.6635</v>
      </c>
      <c r="U49" s="135">
        <v>13.6635</v>
      </c>
      <c r="V49" s="135">
        <v>13.6635</v>
      </c>
      <c r="W49" s="135">
        <v>13.6635</v>
      </c>
      <c r="X49" s="135">
        <v>13.6635</v>
      </c>
      <c r="Y49" s="135">
        <v>13.6635</v>
      </c>
      <c r="Z49" s="135">
        <v>13.6635</v>
      </c>
      <c r="AA49" s="135">
        <v>13.6635</v>
      </c>
      <c r="AB49" s="135">
        <v>13.6635</v>
      </c>
      <c r="AC49" s="135">
        <v>13.6635</v>
      </c>
      <c r="AD49" s="135">
        <v>13.6635</v>
      </c>
      <c r="AE49" s="135">
        <v>13.6635</v>
      </c>
      <c r="AF49" s="135">
        <v>13.6635</v>
      </c>
      <c r="AG49" s="135">
        <v>13.6635</v>
      </c>
      <c r="AH49" s="135">
        <v>13.6635</v>
      </c>
      <c r="AI49" s="135">
        <v>13.6635</v>
      </c>
      <c r="AJ49" s="135">
        <v>13.6635</v>
      </c>
      <c r="AK49" s="135">
        <v>13.6635</v>
      </c>
      <c r="AL49" s="135">
        <v>13.6635</v>
      </c>
      <c r="AM49" s="135">
        <v>13.6635</v>
      </c>
      <c r="AN49" s="135">
        <v>13.6635</v>
      </c>
      <c r="AO49" s="135">
        <v>14.524</v>
      </c>
      <c r="AP49" s="135">
        <v>15.432</v>
      </c>
    </row>
    <row r="50" spans="1:42" ht="12.75">
      <c r="A50" s="129">
        <v>64</v>
      </c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>
        <v>13.7335</v>
      </c>
      <c r="Q50" s="133">
        <v>13.99</v>
      </c>
      <c r="R50" s="133">
        <v>13.99</v>
      </c>
      <c r="S50" s="133">
        <v>13.99</v>
      </c>
      <c r="T50" s="133">
        <v>13.99</v>
      </c>
      <c r="U50" s="133">
        <v>13.99</v>
      </c>
      <c r="V50" s="133">
        <v>13.99</v>
      </c>
      <c r="W50" s="133">
        <v>13.99</v>
      </c>
      <c r="X50" s="133">
        <v>13.99</v>
      </c>
      <c r="Y50" s="133">
        <v>13.99</v>
      </c>
      <c r="Z50" s="133">
        <v>13.99</v>
      </c>
      <c r="AA50" s="133">
        <v>13.99</v>
      </c>
      <c r="AB50" s="133">
        <v>13.99</v>
      </c>
      <c r="AC50" s="133">
        <v>13.99</v>
      </c>
      <c r="AD50" s="133">
        <v>13.99</v>
      </c>
      <c r="AE50" s="134">
        <v>13.99</v>
      </c>
      <c r="AF50" s="133">
        <v>13.99</v>
      </c>
      <c r="AG50" s="133">
        <v>13.99</v>
      </c>
      <c r="AH50" s="133">
        <v>13.99</v>
      </c>
      <c r="AI50" s="133">
        <v>13.99</v>
      </c>
      <c r="AJ50" s="133">
        <v>13.99</v>
      </c>
      <c r="AK50" s="133">
        <v>13.99</v>
      </c>
      <c r="AL50" s="133">
        <v>13.99</v>
      </c>
      <c r="AM50" s="133">
        <v>13.99</v>
      </c>
      <c r="AN50" s="133">
        <v>13.99</v>
      </c>
      <c r="AO50" s="133">
        <v>13.99</v>
      </c>
      <c r="AP50" s="133">
        <v>14.8935</v>
      </c>
    </row>
    <row r="51" spans="1:42" ht="12.75">
      <c r="A51" s="129">
        <v>65</v>
      </c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>
        <v>14.3485</v>
      </c>
      <c r="R51" s="135">
        <v>14.3485</v>
      </c>
      <c r="S51" s="135">
        <v>14.3485</v>
      </c>
      <c r="T51" s="135">
        <v>14.3485</v>
      </c>
      <c r="U51" s="135">
        <v>14.3485</v>
      </c>
      <c r="V51" s="135">
        <v>14.3485</v>
      </c>
      <c r="W51" s="135">
        <v>14.3485</v>
      </c>
      <c r="X51" s="135">
        <v>14.3485</v>
      </c>
      <c r="Y51" s="135">
        <v>14.3485</v>
      </c>
      <c r="Z51" s="135">
        <v>14.3485</v>
      </c>
      <c r="AA51" s="135">
        <v>14.3485</v>
      </c>
      <c r="AB51" s="135">
        <v>14.3485</v>
      </c>
      <c r="AC51" s="135">
        <v>14.3485</v>
      </c>
      <c r="AD51" s="135">
        <v>14.3485</v>
      </c>
      <c r="AE51" s="135">
        <v>14.3485</v>
      </c>
      <c r="AF51" s="135">
        <v>14.3485</v>
      </c>
      <c r="AG51" s="135">
        <v>14.3485</v>
      </c>
      <c r="AH51" s="135">
        <v>14.3485</v>
      </c>
      <c r="AI51" s="135">
        <v>14.3485</v>
      </c>
      <c r="AJ51" s="135">
        <v>14.3485</v>
      </c>
      <c r="AK51" s="135">
        <v>14.3485</v>
      </c>
      <c r="AL51" s="135">
        <v>14.3485</v>
      </c>
      <c r="AM51" s="135">
        <v>14.3485</v>
      </c>
      <c r="AN51" s="135">
        <v>14.3485</v>
      </c>
      <c r="AO51" s="135">
        <v>14.3485</v>
      </c>
      <c r="AP51" s="135">
        <v>14.3485</v>
      </c>
    </row>
    <row r="52" ht="12.75">
      <c r="A52" s="136"/>
    </row>
    <row r="53" ht="12.75">
      <c r="A53" s="136"/>
    </row>
    <row r="54" ht="12.75">
      <c r="A54" s="136"/>
    </row>
    <row r="55" ht="12.75">
      <c r="A55" s="136"/>
    </row>
    <row r="56" ht="12.75">
      <c r="A56" s="136"/>
    </row>
  </sheetData>
  <sheetProtection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</dc:creator>
  <cp:keywords/>
  <dc:description/>
  <cp:lastModifiedBy>Michele</cp:lastModifiedBy>
  <cp:lastPrinted>2012-03-26T20:23:18Z</cp:lastPrinted>
  <dcterms:created xsi:type="dcterms:W3CDTF">2012-02-18T22:50:28Z</dcterms:created>
  <dcterms:modified xsi:type="dcterms:W3CDTF">2013-09-26T23:42:43Z</dcterms:modified>
  <cp:category/>
  <cp:version/>
  <cp:contentType/>
  <cp:contentStatus/>
</cp:coreProperties>
</file>