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1"/>
  </bookViews>
  <sheets>
    <sheet name="voti13KR" sheetId="1" r:id="rId1"/>
    <sheet name="Pet18" sheetId="2" r:id="rId2"/>
    <sheet name="Sen" sheetId="3" r:id="rId3"/>
    <sheet name="Cam" sheetId="4" r:id="rId4"/>
    <sheet name="eletti" sheetId="5" state="hidden" r:id="rId5"/>
  </sheets>
  <definedNames>
    <definedName name="_xlnm.Print_Area" localSheetId="3">'Cam'!$A$1:$H$31</definedName>
    <definedName name="_xlnm.Print_Area" localSheetId="1">'Pet18'!$A$1:$K$38</definedName>
    <definedName name="_xlnm.Print_Area" localSheetId="2">'Sen'!$A$1:$H$32</definedName>
    <definedName name="_xlnm.Print_Area" localSheetId="0">'voti13KR'!$A$1:$M$32</definedName>
  </definedNames>
  <calcPr fullCalcOnLoad="1"/>
</workbook>
</file>

<file path=xl/sharedStrings.xml><?xml version="1.0" encoding="utf-8"?>
<sst xmlns="http://schemas.openxmlformats.org/spreadsheetml/2006/main" count="392" uniqueCount="200">
  <si>
    <t>Crotone</t>
  </si>
  <si>
    <t>Belvedere</t>
  </si>
  <si>
    <t>Caccuri</t>
  </si>
  <si>
    <t>Carfizi</t>
  </si>
  <si>
    <t>Casabona</t>
  </si>
  <si>
    <t>Castelsilano</t>
  </si>
  <si>
    <t>Cerenzia</t>
  </si>
  <si>
    <t>Cirò</t>
  </si>
  <si>
    <t>Cirò Marina</t>
  </si>
  <si>
    <t>Cotronei</t>
  </si>
  <si>
    <t>Crucoli</t>
  </si>
  <si>
    <t>Cutro</t>
  </si>
  <si>
    <t>Isola</t>
  </si>
  <si>
    <t>Melissa</t>
  </si>
  <si>
    <t>Mesoraca</t>
  </si>
  <si>
    <t>Pallagorio</t>
  </si>
  <si>
    <t>Petilia P</t>
  </si>
  <si>
    <t>Roccabernarda</t>
  </si>
  <si>
    <t>Rocca Di Neto</t>
  </si>
  <si>
    <t>San Mauro</t>
  </si>
  <si>
    <t>San Nicola</t>
  </si>
  <si>
    <t>Santa Severina</t>
  </si>
  <si>
    <t>Savelli</t>
  </si>
  <si>
    <t>Scandale</t>
  </si>
  <si>
    <t>Strongoli</t>
  </si>
  <si>
    <t>Umbriatico</t>
  </si>
  <si>
    <t>Verzino</t>
  </si>
  <si>
    <t>PDL</t>
  </si>
  <si>
    <t>PD</t>
  </si>
  <si>
    <t>5 Stelle</t>
  </si>
  <si>
    <t>Senato</t>
  </si>
  <si>
    <t>Monti</t>
  </si>
  <si>
    <t>totale</t>
  </si>
  <si>
    <t>Camera</t>
  </si>
  <si>
    <t>nd</t>
  </si>
  <si>
    <t>diff</t>
  </si>
  <si>
    <t>M5S</t>
  </si>
  <si>
    <t>Lega</t>
  </si>
  <si>
    <t>UDC</t>
  </si>
  <si>
    <t>Più Europa</t>
  </si>
  <si>
    <t>Lorenzin</t>
  </si>
  <si>
    <t>Liberi e Uguali</t>
  </si>
  <si>
    <t>Part.Valore Umano</t>
  </si>
  <si>
    <t>Casapound</t>
  </si>
  <si>
    <t>Potere al Popolo</t>
  </si>
  <si>
    <t>Elettori</t>
  </si>
  <si>
    <t>%</t>
  </si>
  <si>
    <t>validi</t>
  </si>
  <si>
    <t>votanti</t>
  </si>
  <si>
    <t xml:space="preserve">totale </t>
  </si>
  <si>
    <t>Il Popolo della Famiglia</t>
  </si>
  <si>
    <t>totale proporzionale</t>
  </si>
  <si>
    <t>Cerrelli Giancarlo</t>
  </si>
  <si>
    <t>Forza Italia</t>
  </si>
  <si>
    <t>Oliverio Nicodemo</t>
  </si>
  <si>
    <t>Parise Franco</t>
  </si>
  <si>
    <t>Iuliano Francesca</t>
  </si>
  <si>
    <t>Mirabelli Elvira</t>
  </si>
  <si>
    <t>Agostinacchio Fabio</t>
  </si>
  <si>
    <t>Scicchitano Alfredo</t>
  </si>
  <si>
    <t>Surace Carmela</t>
  </si>
  <si>
    <t>Mengora Guglielmo</t>
  </si>
  <si>
    <t>Cavarretta Alfonso</t>
  </si>
  <si>
    <t>totale uninominale</t>
  </si>
  <si>
    <t>Fratelli d'Italia</t>
  </si>
  <si>
    <t>Italia agli Italiani</t>
  </si>
  <si>
    <t>Partito Comunista</t>
  </si>
  <si>
    <t>Per Una Sinistra Rivoluzionaria</t>
  </si>
  <si>
    <t>Lista del Popolo per la Costituzione</t>
  </si>
  <si>
    <t>non votanti</t>
  </si>
  <si>
    <t>uninominale</t>
  </si>
  <si>
    <t>differenza</t>
  </si>
  <si>
    <t>proporzionale</t>
  </si>
  <si>
    <t>Uninominale</t>
  </si>
  <si>
    <t>Proporzionale</t>
  </si>
  <si>
    <t>quadratura</t>
  </si>
  <si>
    <t>non</t>
  </si>
  <si>
    <t>valide</t>
  </si>
  <si>
    <t>bianche</t>
  </si>
  <si>
    <t>non valide +</t>
  </si>
  <si>
    <t>voti</t>
  </si>
  <si>
    <t>schede</t>
  </si>
  <si>
    <t xml:space="preserve"> votanti</t>
  </si>
  <si>
    <t>Competizione elettorale politiche governative 04/03/2018 Domenica Comune di Petilia Policastro (KR)</t>
  </si>
  <si>
    <t>Elezioni Politiche 24 e 25 febbraio 2013 Crotone e Provincia</t>
  </si>
  <si>
    <t xml:space="preserve">Abitanti </t>
  </si>
  <si>
    <t>Petilia Policastro</t>
  </si>
  <si>
    <t>affluenza voti validi</t>
  </si>
  <si>
    <t>Pirillo Davide</t>
  </si>
  <si>
    <t>Italia Europa Insieme</t>
  </si>
  <si>
    <t>Corrado Margherita</t>
  </si>
  <si>
    <t>Altilia Emanuela</t>
  </si>
  <si>
    <t>collegata</t>
  </si>
  <si>
    <t>voti al cand.</t>
  </si>
  <si>
    <t>o lista</t>
  </si>
  <si>
    <t xml:space="preserve"> uninominale </t>
  </si>
  <si>
    <t>solo</t>
  </si>
  <si>
    <t>al</t>
  </si>
  <si>
    <t>candidato</t>
  </si>
  <si>
    <t>lista</t>
  </si>
  <si>
    <t>o liste</t>
  </si>
  <si>
    <t>collegate</t>
  </si>
  <si>
    <t>liste</t>
  </si>
  <si>
    <t xml:space="preserve">o </t>
  </si>
  <si>
    <t>Fratelli D'Italia</t>
  </si>
  <si>
    <t>Noi con L'Italia-UDC</t>
  </si>
  <si>
    <t>Candidato</t>
  </si>
  <si>
    <t>Scalzo Antonio</t>
  </si>
  <si>
    <t>Partito Democratico</t>
  </si>
  <si>
    <t>Civica Popolare Lorenzin</t>
  </si>
  <si>
    <t>Tricarico Antonio</t>
  </si>
  <si>
    <t>Partito Valore Umano</t>
  </si>
  <si>
    <t>Durante Lucia</t>
  </si>
  <si>
    <t>Liberi e uguali</t>
  </si>
  <si>
    <t>Adamo Francesco</t>
  </si>
  <si>
    <t>Renda Rosa</t>
  </si>
  <si>
    <t>Casapound Italia</t>
  </si>
  <si>
    <t>Valdrighi Maura</t>
  </si>
  <si>
    <t>Potere Al Popolo</t>
  </si>
  <si>
    <t>Scola Attilio Carmine</t>
  </si>
  <si>
    <t>Talè Rosetta</t>
  </si>
  <si>
    <t>Destre Unite-Forconi</t>
  </si>
  <si>
    <t>Reale Bruno</t>
  </si>
  <si>
    <t>Italia Agli Italiani</t>
  </si>
  <si>
    <t>Il Popolo Della Famiglia</t>
  </si>
  <si>
    <t>Gioia Carmine</t>
  </si>
  <si>
    <t>Magnisio Maria</t>
  </si>
  <si>
    <t>Lista Del Popolo Per La Costituzione</t>
  </si>
  <si>
    <t>-</t>
  </si>
  <si>
    <t>totale voti validi</t>
  </si>
  <si>
    <t>schede bianche</t>
  </si>
  <si>
    <t>Schede nulle</t>
  </si>
  <si>
    <t>schede contestate</t>
  </si>
  <si>
    <t>totale votanti</t>
  </si>
  <si>
    <t>Barbuto  Elisabetta Maria</t>
  </si>
  <si>
    <t>Competizione elettorale politiche del 04/03/2018 Domenica Comune di Petilia Policastro (KR)</t>
  </si>
  <si>
    <t>Oliverio Nicodemo Lazzareno</t>
  </si>
  <si>
    <t>Mirabelli Elivira</t>
  </si>
  <si>
    <t>affluenza</t>
  </si>
  <si>
    <t>voti non validi</t>
  </si>
  <si>
    <t>nulle</t>
  </si>
  <si>
    <t>Plurinominale</t>
  </si>
  <si>
    <t xml:space="preserve"> </t>
  </si>
  <si>
    <t>collegio</t>
  </si>
  <si>
    <t>Crotone-Corigliano</t>
  </si>
  <si>
    <t>Cosenza</t>
  </si>
  <si>
    <t>Catanzaro</t>
  </si>
  <si>
    <t>Corigliano</t>
  </si>
  <si>
    <t>Castrovillari</t>
  </si>
  <si>
    <t>Alessandro</t>
  </si>
  <si>
    <t xml:space="preserve"> M5S Plurinominale</t>
  </si>
  <si>
    <t>Movimento 5 Stelle uninominale</t>
  </si>
  <si>
    <t>Centrodestra uninominale</t>
  </si>
  <si>
    <t>Reggio Calabria</t>
  </si>
  <si>
    <t>Centro Destra Plurinominale</t>
  </si>
  <si>
    <t>Partito Democratico Plurinominale</t>
  </si>
  <si>
    <t>CAMERA eletti in 20</t>
  </si>
  <si>
    <t>M5S Uninominale</t>
  </si>
  <si>
    <t>M5S Plurinominale</t>
  </si>
  <si>
    <t>Calabria Nord</t>
  </si>
  <si>
    <t>Calabria Sud</t>
  </si>
  <si>
    <t>Wanda Ferro</t>
  </si>
  <si>
    <t>Vibo Valentia</t>
  </si>
  <si>
    <t>Francesco Cannizzaro</t>
  </si>
  <si>
    <t>Gioia Tauro</t>
  </si>
  <si>
    <t>Centrodestra Uninominale</t>
  </si>
  <si>
    <t>Roberto Ochhiuto</t>
  </si>
  <si>
    <t>Jole Santelli</t>
  </si>
  <si>
    <t>Roberto Occhiuto (Maria Tripodi)</t>
  </si>
  <si>
    <t>Domenico Furgiuele</t>
  </si>
  <si>
    <t>PD Plurinominale</t>
  </si>
  <si>
    <t>Enza Bruno Bossio</t>
  </si>
  <si>
    <t>Antonio Viscomi</t>
  </si>
  <si>
    <t>Nico Stumpo</t>
  </si>
  <si>
    <t>Margherita Corrado</t>
  </si>
  <si>
    <t>Nicola Morra</t>
  </si>
  <si>
    <t>Silvia Vono</t>
  </si>
  <si>
    <t>Bianca Laura Granato</t>
  </si>
  <si>
    <t>Giuseppe Auddino</t>
  </si>
  <si>
    <t>Marco Siclari</t>
  </si>
  <si>
    <t>Giuseppa Mangialavori</t>
  </si>
  <si>
    <t>Ernesto Magorno</t>
  </si>
  <si>
    <t>Francesco Sapia</t>
  </si>
  <si>
    <t>Carmelo Misiti</t>
  </si>
  <si>
    <t>Anna Laura Orrico</t>
  </si>
  <si>
    <t>Elisabetta Barbuto</t>
  </si>
  <si>
    <t>Pino D'Ippolito</t>
  </si>
  <si>
    <t>Federica Dieni</t>
  </si>
  <si>
    <t>Francesco Forciniti</t>
  </si>
  <si>
    <t>Elisa Scutellà</t>
  </si>
  <si>
    <t>Dalila Nescia</t>
  </si>
  <si>
    <t>Paolo Parentela</t>
  </si>
  <si>
    <t>Eletti</t>
  </si>
  <si>
    <t>Nicola Morra (Rosa Silvana Abate)</t>
  </si>
  <si>
    <t>Matteo Salvini (Clotilde Minasi)</t>
  </si>
  <si>
    <t>Partito</t>
  </si>
  <si>
    <t>tot</t>
  </si>
  <si>
    <t>affluenza totale voti validi</t>
  </si>
  <si>
    <t>affluenza voti non validi</t>
  </si>
  <si>
    <t>totale Elettori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</si>
</sst>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%"/>
    <numFmt numFmtId="169" formatCode="0.0000%"/>
  </numFmts>
  <fonts count="1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3" fontId="0" fillId="2" borderId="0" xfId="0" applyNumberFormat="1" applyFill="1" applyBorder="1" applyAlignment="1" applyProtection="1">
      <alignment horizontal="center" vertical="center"/>
      <protection hidden="1"/>
    </xf>
    <xf numFmtId="1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0" fontId="8" fillId="2" borderId="0" xfId="0" applyNumberFormat="1" applyFont="1" applyFill="1" applyBorder="1" applyAlignment="1" applyProtection="1">
      <alignment horizontal="center" vertical="center"/>
      <protection hidden="1"/>
    </xf>
    <xf numFmtId="1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4" fontId="7" fillId="0" borderId="3" xfId="0" applyNumberFormat="1" applyFont="1" applyBorder="1" applyAlignment="1" applyProtection="1">
      <alignment horizontal="center" vertical="center"/>
      <protection hidden="1"/>
    </xf>
    <xf numFmtId="14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3" fontId="1" fillId="2" borderId="2" xfId="0" applyNumberFormat="1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3" fontId="2" fillId="2" borderId="6" xfId="0" applyNumberFormat="1" applyFont="1" applyFill="1" applyBorder="1" applyAlignment="1" applyProtection="1">
      <alignment horizontal="center" vertical="center"/>
      <protection hidden="1"/>
    </xf>
    <xf numFmtId="3" fontId="2" fillId="2" borderId="7" xfId="0" applyNumberFormat="1" applyFont="1" applyFill="1" applyBorder="1" applyAlignment="1" applyProtection="1">
      <alignment horizontal="center" vertical="center"/>
      <protection hidden="1"/>
    </xf>
    <xf numFmtId="3" fontId="2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3" fontId="0" fillId="2" borderId="2" xfId="0" applyNumberFormat="1" applyFill="1" applyBorder="1" applyAlignment="1" applyProtection="1">
      <alignment horizontal="center" vertical="center"/>
      <protection hidden="1"/>
    </xf>
    <xf numFmtId="3" fontId="0" fillId="2" borderId="2" xfId="0" applyNumberFormat="1" applyFill="1" applyBorder="1" applyAlignment="1" applyProtection="1">
      <alignment horizontal="center" vertical="justify"/>
      <protection hidden="1"/>
    </xf>
    <xf numFmtId="10" fontId="0" fillId="2" borderId="2" xfId="0" applyNumberFormat="1" applyFill="1" applyBorder="1" applyAlignment="1" applyProtection="1">
      <alignment horizontal="center" vertical="center"/>
      <protection hidden="1"/>
    </xf>
    <xf numFmtId="3" fontId="0" fillId="2" borderId="0" xfId="0" applyNumberFormat="1" applyFill="1" applyAlignment="1" applyProtection="1">
      <alignment/>
      <protection hidden="1"/>
    </xf>
    <xf numFmtId="3" fontId="0" fillId="2" borderId="3" xfId="0" applyNumberForma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/>
      <protection hidden="1"/>
    </xf>
    <xf numFmtId="3" fontId="5" fillId="2" borderId="2" xfId="0" applyNumberFormat="1" applyFont="1" applyFill="1" applyBorder="1" applyAlignment="1" applyProtection="1">
      <alignment horizontal="center" vertical="center"/>
      <protection hidden="1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10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3" fontId="0" fillId="2" borderId="0" xfId="0" applyNumberFormat="1" applyFill="1" applyAlignment="1" applyProtection="1">
      <alignment horizontal="center" vertical="center"/>
      <protection hidden="1"/>
    </xf>
    <xf numFmtId="3" fontId="4" fillId="2" borderId="0" xfId="0" applyNumberFormat="1" applyFont="1" applyFill="1" applyAlignment="1" applyProtection="1">
      <alignment horizontal="center" vertical="center"/>
      <protection hidden="1"/>
    </xf>
    <xf numFmtId="10" fontId="4" fillId="2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/>
      <protection hidden="1"/>
    </xf>
    <xf numFmtId="3" fontId="0" fillId="2" borderId="4" xfId="0" applyNumberFormat="1" applyFill="1" applyBorder="1" applyAlignment="1" applyProtection="1">
      <alignment horizontal="center" vertical="center"/>
      <protection hidden="1"/>
    </xf>
    <xf numFmtId="3" fontId="0" fillId="2" borderId="6" xfId="0" applyNumberForma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" fontId="0" fillId="2" borderId="3" xfId="0" applyNumberFormat="1" applyFill="1" applyBorder="1" applyAlignment="1" applyProtection="1">
      <alignment horizontal="center"/>
      <protection hidden="1"/>
    </xf>
    <xf numFmtId="3" fontId="0" fillId="2" borderId="7" xfId="0" applyNumberFormat="1" applyFill="1" applyBorder="1" applyAlignment="1" applyProtection="1">
      <alignment horizontal="center" vertical="center"/>
      <protection hidden="1"/>
    </xf>
    <xf numFmtId="3" fontId="0" fillId="0" borderId="2" xfId="0" applyNumberFormat="1" applyFill="1" applyBorder="1" applyAlignment="1" applyProtection="1">
      <alignment horizontal="center" vertical="center"/>
      <protection hidden="1"/>
    </xf>
    <xf numFmtId="3" fontId="0" fillId="0" borderId="2" xfId="0" applyNumberFormat="1" applyBorder="1" applyAlignment="1" applyProtection="1">
      <alignment horizontal="center"/>
      <protection hidden="1"/>
    </xf>
    <xf numFmtId="3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3" fontId="4" fillId="0" borderId="2" xfId="0" applyNumberFormat="1" applyFont="1" applyBorder="1" applyAlignment="1" applyProtection="1">
      <alignment horizontal="center" vertical="center"/>
      <protection hidden="1"/>
    </xf>
    <xf numFmtId="4" fontId="0" fillId="2" borderId="0" xfId="0" applyNumberFormat="1" applyFill="1" applyAlignment="1" applyProtection="1">
      <alignment/>
      <protection hidden="1"/>
    </xf>
    <xf numFmtId="3" fontId="4" fillId="2" borderId="0" xfId="0" applyNumberFormat="1" applyFont="1" applyFill="1" applyAlignment="1" applyProtection="1">
      <alignment/>
      <protection hidden="1"/>
    </xf>
    <xf numFmtId="3" fontId="6" fillId="2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2" borderId="11" xfId="0" applyNumberFormat="1" applyFill="1" applyBorder="1" applyAlignment="1" applyProtection="1">
      <alignment horizontal="center" vertical="center"/>
      <protection hidden="1"/>
    </xf>
    <xf numFmtId="3" fontId="0" fillId="2" borderId="12" xfId="0" applyNumberFormat="1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3" fontId="0" fillId="2" borderId="14" xfId="0" applyNumberForma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3" fontId="0" fillId="2" borderId="15" xfId="0" applyNumberFormat="1" applyFill="1" applyBorder="1" applyAlignment="1" applyProtection="1">
      <alignment horizontal="center" vertical="center"/>
      <protection hidden="1"/>
    </xf>
    <xf numFmtId="3" fontId="0" fillId="2" borderId="16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3" fontId="0" fillId="2" borderId="17" xfId="0" applyNumberForma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3" fontId="9" fillId="2" borderId="3" xfId="0" applyNumberFormat="1" applyFont="1" applyFill="1" applyBorder="1" applyAlignment="1" applyProtection="1">
      <alignment horizontal="center" vertical="center"/>
      <protection hidden="1"/>
    </xf>
    <xf numFmtId="3" fontId="4" fillId="2" borderId="3" xfId="0" applyNumberFormat="1" applyFont="1" applyFill="1" applyBorder="1" applyAlignment="1" applyProtection="1">
      <alignment horizontal="center" vertical="center"/>
      <protection hidden="1"/>
    </xf>
    <xf numFmtId="3" fontId="5" fillId="2" borderId="5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3" fontId="0" fillId="2" borderId="6" xfId="0" applyNumberFormat="1" applyFont="1" applyFill="1" applyBorder="1" applyAlignment="1" applyProtection="1">
      <alignment horizontal="center" vertical="center"/>
      <protection hidden="1"/>
    </xf>
    <xf numFmtId="3" fontId="0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3" fontId="0" fillId="0" borderId="9" xfId="0" applyNumberFormat="1" applyBorder="1" applyAlignment="1" applyProtection="1">
      <alignment horizontal="center" vertical="center"/>
      <protection hidden="1"/>
    </xf>
    <xf numFmtId="3" fontId="0" fillId="0" borderId="4" xfId="0" applyNumberFormat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4" borderId="19" xfId="0" applyFill="1" applyBorder="1" applyAlignment="1" applyProtection="1">
      <alignment horizontal="center" vertical="center"/>
      <protection hidden="1"/>
    </xf>
    <xf numFmtId="3" fontId="0" fillId="0" borderId="22" xfId="0" applyNumberFormat="1" applyBorder="1" applyAlignment="1" applyProtection="1">
      <alignment horizontal="center" vertical="center"/>
      <protection hidden="1"/>
    </xf>
    <xf numFmtId="3" fontId="0" fillId="0" borderId="17" xfId="0" applyNumberFormat="1" applyBorder="1" applyAlignment="1" applyProtection="1">
      <alignment horizontal="center" vertical="center"/>
      <protection hidden="1"/>
    </xf>
    <xf numFmtId="3" fontId="5" fillId="2" borderId="3" xfId="0" applyNumberFormat="1" applyFont="1" applyFill="1" applyBorder="1" applyAlignment="1" applyProtection="1">
      <alignment horizontal="center" vertical="center"/>
      <protection hidden="1"/>
    </xf>
    <xf numFmtId="3" fontId="9" fillId="2" borderId="5" xfId="0" applyNumberFormat="1" applyFont="1" applyFill="1" applyBorder="1" applyAlignment="1" applyProtection="1">
      <alignment horizontal="center" vertical="center"/>
      <protection hidden="1"/>
    </xf>
    <xf numFmtId="3" fontId="9" fillId="0" borderId="3" xfId="0" applyNumberFormat="1" applyFont="1" applyBorder="1" applyAlignment="1" applyProtection="1">
      <alignment horizontal="center" vertical="center"/>
      <protection hidden="1"/>
    </xf>
    <xf numFmtId="3" fontId="5" fillId="0" borderId="3" xfId="0" applyNumberFormat="1" applyFont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 applyProtection="1">
      <alignment horizontal="center" vertical="center"/>
      <protection hidden="1"/>
    </xf>
    <xf numFmtId="3" fontId="0" fillId="0" borderId="2" xfId="0" applyNumberFormat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10" fontId="4" fillId="0" borderId="2" xfId="0" applyNumberFormat="1" applyFont="1" applyBorder="1" applyAlignment="1" applyProtection="1">
      <alignment horizontal="center" vertical="center"/>
      <protection hidden="1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3" fontId="0" fillId="2" borderId="8" xfId="0" applyNumberForma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" fontId="6" fillId="2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0" fontId="8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3" fontId="0" fillId="2" borderId="2" xfId="0" applyNumberForma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" fontId="0" fillId="2" borderId="2" xfId="0" applyNumberFormat="1" applyFont="1" applyFill="1" applyBorder="1" applyAlignment="1" applyProtection="1">
      <alignment horizontal="center" vertical="center"/>
      <protection hidden="1"/>
    </xf>
    <xf numFmtId="3" fontId="0" fillId="2" borderId="3" xfId="0" applyNumberFormat="1" applyFont="1" applyFill="1" applyBorder="1" applyAlignment="1" applyProtection="1">
      <alignment horizontal="center" vertical="center"/>
      <protection hidden="1"/>
    </xf>
    <xf numFmtId="3" fontId="0" fillId="2" borderId="3" xfId="0" applyNumberFormat="1" applyFill="1" applyBorder="1" applyAlignment="1" applyProtection="1">
      <alignment horizontal="center" vertical="center"/>
      <protection hidden="1"/>
    </xf>
    <xf numFmtId="10" fontId="0" fillId="0" borderId="2" xfId="0" applyNumberForma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3" fontId="0" fillId="2" borderId="0" xfId="0" applyNumberForma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3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3" fontId="0" fillId="2" borderId="12" xfId="0" applyNumberForma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3" fontId="0" fillId="0" borderId="14" xfId="0" applyNumberFormat="1" applyBorder="1" applyAlignment="1" applyProtection="1">
      <alignment horizontal="center" vertical="center"/>
      <protection hidden="1"/>
    </xf>
    <xf numFmtId="3" fontId="0" fillId="0" borderId="15" xfId="0" applyNumberFormat="1" applyBorder="1" applyAlignment="1" applyProtection="1">
      <alignment horizontal="center" vertical="center"/>
      <protection hidden="1"/>
    </xf>
    <xf numFmtId="3" fontId="0" fillId="0" borderId="16" xfId="0" applyNumberFormat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0" fontId="0" fillId="0" borderId="0" xfId="0" applyNumberFormat="1" applyAlignment="1" applyProtection="1">
      <alignment/>
      <protection hidden="1"/>
    </xf>
    <xf numFmtId="169" fontId="8" fillId="0" borderId="8" xfId="0" applyNumberFormat="1" applyFont="1" applyFill="1" applyBorder="1" applyAlignment="1" applyProtection="1">
      <alignment horizontal="center" vertical="center"/>
      <protection hidden="1"/>
    </xf>
    <xf numFmtId="169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horizontal="center" vertical="center"/>
      <protection hidden="1"/>
    </xf>
    <xf numFmtId="3" fontId="0" fillId="2" borderId="23" xfId="0" applyNumberFormat="1" applyFill="1" applyBorder="1" applyAlignment="1" applyProtection="1">
      <alignment horizontal="center" vertical="center"/>
      <protection hidden="1"/>
    </xf>
    <xf numFmtId="3" fontId="9" fillId="2" borderId="9" xfId="0" applyNumberFormat="1" applyFont="1" applyFill="1" applyBorder="1" applyAlignment="1" applyProtection="1">
      <alignment horizontal="center" vertical="center"/>
      <protection hidden="1"/>
    </xf>
    <xf numFmtId="3" fontId="5" fillId="2" borderId="9" xfId="0" applyNumberFormat="1" applyFont="1" applyFill="1" applyBorder="1" applyAlignment="1" applyProtection="1">
      <alignment horizontal="center" vertical="center"/>
      <protection hidden="1"/>
    </xf>
    <xf numFmtId="3" fontId="0" fillId="2" borderId="22" xfId="0" applyNumberForma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0"/>
  <sheetViews>
    <sheetView workbookViewId="0" topLeftCell="A1">
      <selection activeCell="A1" sqref="A1:M1"/>
    </sheetView>
  </sheetViews>
  <sheetFormatPr defaultColWidth="9.140625" defaultRowHeight="12.75"/>
  <cols>
    <col min="1" max="1" width="18.7109375" style="17" customWidth="1"/>
    <col min="2" max="5" width="8.7109375" style="17" customWidth="1"/>
    <col min="6" max="6" width="10.7109375" style="17" customWidth="1"/>
    <col min="7" max="7" width="1.57421875" style="17" customWidth="1"/>
    <col min="8" max="8" width="18.7109375" style="17" customWidth="1"/>
    <col min="9" max="12" width="8.7109375" style="17" customWidth="1"/>
    <col min="13" max="13" width="10.7109375" style="17" customWidth="1"/>
    <col min="14" max="16384" width="9.140625" style="17" customWidth="1"/>
  </cols>
  <sheetData>
    <row r="1" spans="1:44" ht="14.25">
      <c r="A1" s="142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ht="15">
      <c r="A2" s="18" t="s">
        <v>30</v>
      </c>
      <c r="B2" s="18" t="s">
        <v>28</v>
      </c>
      <c r="C2" s="18" t="s">
        <v>27</v>
      </c>
      <c r="D2" s="18" t="s">
        <v>29</v>
      </c>
      <c r="E2" s="18" t="s">
        <v>31</v>
      </c>
      <c r="F2" s="18" t="s">
        <v>32</v>
      </c>
      <c r="G2" s="16"/>
      <c r="H2" s="18" t="s">
        <v>33</v>
      </c>
      <c r="I2" s="18" t="s">
        <v>28</v>
      </c>
      <c r="J2" s="18" t="s">
        <v>27</v>
      </c>
      <c r="K2" s="18" t="s">
        <v>29</v>
      </c>
      <c r="L2" s="18" t="s">
        <v>31</v>
      </c>
      <c r="M2" s="18" t="s">
        <v>32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ht="15">
      <c r="A3" s="15" t="s">
        <v>0</v>
      </c>
      <c r="B3" s="19">
        <v>5818</v>
      </c>
      <c r="C3" s="19">
        <v>5594</v>
      </c>
      <c r="D3" s="19">
        <v>7573</v>
      </c>
      <c r="E3" s="19">
        <v>1768</v>
      </c>
      <c r="F3" s="20">
        <f>SUM(B3:E3)</f>
        <v>20753</v>
      </c>
      <c r="G3" s="16"/>
      <c r="H3" s="15" t="str">
        <f>A3</f>
        <v>Crotone</v>
      </c>
      <c r="I3" s="19">
        <v>6013</v>
      </c>
      <c r="J3" s="19">
        <v>5359</v>
      </c>
      <c r="K3" s="19">
        <v>9128</v>
      </c>
      <c r="L3" s="19">
        <v>1630</v>
      </c>
      <c r="M3" s="20">
        <f>SUM(I3:L3)</f>
        <v>22130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4" ht="15">
      <c r="A4" s="15" t="s">
        <v>1</v>
      </c>
      <c r="B4" s="19">
        <v>133</v>
      </c>
      <c r="C4" s="19">
        <v>120</v>
      </c>
      <c r="D4" s="19">
        <v>155</v>
      </c>
      <c r="E4" s="19">
        <v>82</v>
      </c>
      <c r="F4" s="20">
        <f aca="true" t="shared" si="0" ref="F4:F30">SUM(B4:E4)</f>
        <v>490</v>
      </c>
      <c r="G4" s="16"/>
      <c r="H4" s="15" t="str">
        <f aca="true" t="shared" si="1" ref="H4:H30">A4</f>
        <v>Belvedere</v>
      </c>
      <c r="I4" s="19">
        <v>132</v>
      </c>
      <c r="J4" s="19">
        <v>92</v>
      </c>
      <c r="K4" s="19">
        <v>203</v>
      </c>
      <c r="L4" s="19">
        <v>53</v>
      </c>
      <c r="M4" s="20">
        <f aca="true" t="shared" si="2" ref="M4:M29">SUM(I4:L4)</f>
        <v>480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4" ht="15">
      <c r="A5" s="15" t="s">
        <v>2</v>
      </c>
      <c r="B5" s="19">
        <v>226</v>
      </c>
      <c r="C5" s="19">
        <v>230</v>
      </c>
      <c r="D5" s="19">
        <v>169</v>
      </c>
      <c r="E5" s="19">
        <v>54</v>
      </c>
      <c r="F5" s="20">
        <f t="shared" si="0"/>
        <v>679</v>
      </c>
      <c r="G5" s="16"/>
      <c r="H5" s="15" t="str">
        <f t="shared" si="1"/>
        <v>Caccuri</v>
      </c>
      <c r="I5" s="19">
        <v>251</v>
      </c>
      <c r="J5" s="19">
        <v>222</v>
      </c>
      <c r="K5" s="19">
        <v>206</v>
      </c>
      <c r="L5" s="19">
        <v>35</v>
      </c>
      <c r="M5" s="20">
        <f t="shared" si="2"/>
        <v>714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ht="15">
      <c r="A6" s="15" t="s">
        <v>3</v>
      </c>
      <c r="B6" s="19">
        <v>169</v>
      </c>
      <c r="C6" s="19">
        <v>76</v>
      </c>
      <c r="D6" s="19">
        <v>59</v>
      </c>
      <c r="E6" s="19">
        <v>20</v>
      </c>
      <c r="F6" s="20">
        <f t="shared" si="0"/>
        <v>324</v>
      </c>
      <c r="G6" s="16"/>
      <c r="H6" s="15" t="str">
        <f t="shared" si="1"/>
        <v>Carfizi</v>
      </c>
      <c r="I6" s="19">
        <v>167</v>
      </c>
      <c r="J6" s="19">
        <v>75</v>
      </c>
      <c r="K6" s="19">
        <v>64</v>
      </c>
      <c r="L6" s="19">
        <v>14</v>
      </c>
      <c r="M6" s="20">
        <f t="shared" si="2"/>
        <v>320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ht="15">
      <c r="A7" s="15" t="s">
        <v>4</v>
      </c>
      <c r="B7" s="19">
        <v>332</v>
      </c>
      <c r="C7" s="19">
        <v>192</v>
      </c>
      <c r="D7" s="19">
        <v>359</v>
      </c>
      <c r="E7" s="19">
        <v>77</v>
      </c>
      <c r="F7" s="20">
        <f t="shared" si="0"/>
        <v>960</v>
      </c>
      <c r="G7" s="16"/>
      <c r="H7" s="15" t="str">
        <f t="shared" si="1"/>
        <v>Casabona</v>
      </c>
      <c r="I7" s="19">
        <v>332</v>
      </c>
      <c r="J7" s="19">
        <v>176</v>
      </c>
      <c r="K7" s="19">
        <v>442</v>
      </c>
      <c r="L7" s="19">
        <v>61</v>
      </c>
      <c r="M7" s="20">
        <f t="shared" si="2"/>
        <v>1011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1:44" ht="15">
      <c r="A8" s="15" t="s">
        <v>5</v>
      </c>
      <c r="B8" s="19">
        <v>189</v>
      </c>
      <c r="C8" s="19">
        <v>93</v>
      </c>
      <c r="D8" s="19">
        <v>84</v>
      </c>
      <c r="E8" s="19">
        <v>37</v>
      </c>
      <c r="F8" s="20">
        <f t="shared" si="0"/>
        <v>403</v>
      </c>
      <c r="G8" s="16"/>
      <c r="H8" s="15" t="str">
        <f t="shared" si="1"/>
        <v>Castelsilano</v>
      </c>
      <c r="I8" s="19">
        <v>205</v>
      </c>
      <c r="J8" s="19">
        <v>93</v>
      </c>
      <c r="K8" s="19">
        <v>120</v>
      </c>
      <c r="L8" s="19">
        <v>27</v>
      </c>
      <c r="M8" s="20">
        <f t="shared" si="2"/>
        <v>445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1:44" ht="15">
      <c r="A9" s="15" t="s">
        <v>6</v>
      </c>
      <c r="B9" s="19">
        <v>161</v>
      </c>
      <c r="C9" s="19">
        <v>132</v>
      </c>
      <c r="D9" s="19">
        <v>145</v>
      </c>
      <c r="E9" s="19">
        <v>51</v>
      </c>
      <c r="F9" s="20">
        <f t="shared" si="0"/>
        <v>489</v>
      </c>
      <c r="G9" s="16"/>
      <c r="H9" s="15" t="str">
        <f t="shared" si="1"/>
        <v>Cerenzia</v>
      </c>
      <c r="I9" s="19">
        <v>166</v>
      </c>
      <c r="J9" s="19">
        <v>118</v>
      </c>
      <c r="K9" s="19">
        <v>212</v>
      </c>
      <c r="L9" s="19">
        <v>32</v>
      </c>
      <c r="M9" s="20">
        <f t="shared" si="2"/>
        <v>528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44" ht="15">
      <c r="A10" s="15" t="s">
        <v>7</v>
      </c>
      <c r="B10" s="19">
        <v>380</v>
      </c>
      <c r="C10" s="19">
        <v>196</v>
      </c>
      <c r="D10" s="19">
        <v>203</v>
      </c>
      <c r="E10" s="19">
        <v>119</v>
      </c>
      <c r="F10" s="20">
        <f t="shared" si="0"/>
        <v>898</v>
      </c>
      <c r="G10" s="16"/>
      <c r="H10" s="15" t="str">
        <f t="shared" si="1"/>
        <v>Cirò</v>
      </c>
      <c r="I10" s="19">
        <v>398</v>
      </c>
      <c r="J10" s="19">
        <v>206</v>
      </c>
      <c r="K10" s="19">
        <v>247</v>
      </c>
      <c r="L10" s="19">
        <v>79</v>
      </c>
      <c r="M10" s="20">
        <f t="shared" si="2"/>
        <v>930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44" ht="15">
      <c r="A11" s="15" t="s">
        <v>8</v>
      </c>
      <c r="B11" s="19">
        <v>1087</v>
      </c>
      <c r="C11" s="19">
        <v>1574</v>
      </c>
      <c r="D11" s="19">
        <v>1205</v>
      </c>
      <c r="E11" s="19">
        <v>371</v>
      </c>
      <c r="F11" s="20">
        <f t="shared" si="0"/>
        <v>4237</v>
      </c>
      <c r="G11" s="16"/>
      <c r="H11" s="15" t="str">
        <f t="shared" si="1"/>
        <v>Cirò Marina</v>
      </c>
      <c r="I11" s="19">
        <v>1196</v>
      </c>
      <c r="J11" s="19">
        <v>1765</v>
      </c>
      <c r="K11" s="19">
        <v>1473</v>
      </c>
      <c r="L11" s="19">
        <v>294</v>
      </c>
      <c r="M11" s="20">
        <f t="shared" si="2"/>
        <v>4728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1:44" ht="15">
      <c r="A12" s="15" t="s">
        <v>9</v>
      </c>
      <c r="B12" s="19">
        <v>745</v>
      </c>
      <c r="C12" s="19">
        <v>496</v>
      </c>
      <c r="D12" s="19">
        <v>451</v>
      </c>
      <c r="E12" s="19">
        <v>171</v>
      </c>
      <c r="F12" s="20">
        <f t="shared" si="0"/>
        <v>1863</v>
      </c>
      <c r="G12" s="16"/>
      <c r="H12" s="15" t="str">
        <f t="shared" si="1"/>
        <v>Cotronei</v>
      </c>
      <c r="I12" s="19">
        <v>823</v>
      </c>
      <c r="J12" s="19">
        <v>509</v>
      </c>
      <c r="K12" s="19">
        <v>523</v>
      </c>
      <c r="L12" s="19">
        <v>111</v>
      </c>
      <c r="M12" s="20">
        <f t="shared" si="2"/>
        <v>1966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ht="15">
      <c r="A13" s="15" t="s">
        <v>10</v>
      </c>
      <c r="B13" s="19">
        <v>483</v>
      </c>
      <c r="C13" s="19">
        <v>321</v>
      </c>
      <c r="D13" s="19">
        <v>289</v>
      </c>
      <c r="E13" s="19">
        <v>69</v>
      </c>
      <c r="F13" s="20">
        <f t="shared" si="0"/>
        <v>1162</v>
      </c>
      <c r="G13" s="16"/>
      <c r="H13" s="15" t="str">
        <f t="shared" si="1"/>
        <v>Crucoli</v>
      </c>
      <c r="I13" s="19">
        <v>575</v>
      </c>
      <c r="J13" s="19">
        <v>439</v>
      </c>
      <c r="K13" s="19">
        <v>359</v>
      </c>
      <c r="L13" s="19">
        <v>33</v>
      </c>
      <c r="M13" s="20">
        <f t="shared" si="2"/>
        <v>1406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5">
      <c r="A14" s="15" t="s">
        <v>11</v>
      </c>
      <c r="B14" s="19">
        <v>796</v>
      </c>
      <c r="C14" s="19">
        <v>1331</v>
      </c>
      <c r="D14" s="19">
        <v>525</v>
      </c>
      <c r="E14" s="19">
        <v>265</v>
      </c>
      <c r="F14" s="20">
        <f t="shared" si="0"/>
        <v>2917</v>
      </c>
      <c r="G14" s="16"/>
      <c r="H14" s="15" t="str">
        <f t="shared" si="1"/>
        <v>Cutro</v>
      </c>
      <c r="I14" s="19">
        <v>800</v>
      </c>
      <c r="J14" s="19">
        <v>1260</v>
      </c>
      <c r="K14" s="19">
        <v>655</v>
      </c>
      <c r="L14" s="19">
        <v>144</v>
      </c>
      <c r="M14" s="20">
        <f t="shared" si="2"/>
        <v>2859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ht="15">
      <c r="A15" s="15" t="s">
        <v>12</v>
      </c>
      <c r="B15" s="19">
        <v>903</v>
      </c>
      <c r="C15" s="19">
        <v>2748</v>
      </c>
      <c r="D15" s="19">
        <v>1036</v>
      </c>
      <c r="E15" s="19">
        <v>520</v>
      </c>
      <c r="F15" s="20">
        <f t="shared" si="0"/>
        <v>5207</v>
      </c>
      <c r="G15" s="16"/>
      <c r="H15" s="15" t="str">
        <f t="shared" si="1"/>
        <v>Isola</v>
      </c>
      <c r="I15" s="19">
        <v>834</v>
      </c>
      <c r="J15" s="19">
        <v>2380</v>
      </c>
      <c r="K15" s="19">
        <v>1241</v>
      </c>
      <c r="L15" s="19">
        <v>741</v>
      </c>
      <c r="M15" s="20">
        <f t="shared" si="2"/>
        <v>5196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ht="15">
      <c r="A16" s="15" t="s">
        <v>13</v>
      </c>
      <c r="B16" s="19">
        <v>382</v>
      </c>
      <c r="C16" s="19">
        <v>285</v>
      </c>
      <c r="D16" s="19">
        <v>310</v>
      </c>
      <c r="E16" s="19">
        <v>64</v>
      </c>
      <c r="F16" s="20">
        <f t="shared" si="0"/>
        <v>1041</v>
      </c>
      <c r="G16" s="16"/>
      <c r="H16" s="15" t="str">
        <f t="shared" si="1"/>
        <v>Melissa</v>
      </c>
      <c r="I16" s="19">
        <v>402</v>
      </c>
      <c r="J16" s="19">
        <v>247</v>
      </c>
      <c r="K16" s="19">
        <v>388</v>
      </c>
      <c r="L16" s="19">
        <v>46</v>
      </c>
      <c r="M16" s="20">
        <f t="shared" si="2"/>
        <v>1083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44" ht="15">
      <c r="A17" s="15" t="s">
        <v>14</v>
      </c>
      <c r="B17" s="19">
        <v>635</v>
      </c>
      <c r="C17" s="19">
        <v>566</v>
      </c>
      <c r="D17" s="19">
        <v>366</v>
      </c>
      <c r="E17" s="19">
        <v>231</v>
      </c>
      <c r="F17" s="20">
        <f t="shared" si="0"/>
        <v>1798</v>
      </c>
      <c r="G17" s="16"/>
      <c r="H17" s="15" t="str">
        <f t="shared" si="1"/>
        <v>Mesoraca</v>
      </c>
      <c r="I17" s="19">
        <v>653</v>
      </c>
      <c r="J17" s="19">
        <v>431</v>
      </c>
      <c r="K17" s="19">
        <v>474</v>
      </c>
      <c r="L17" s="19">
        <v>142</v>
      </c>
      <c r="M17" s="20">
        <f t="shared" si="2"/>
        <v>1700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1:44" ht="15">
      <c r="A18" s="15" t="s">
        <v>15</v>
      </c>
      <c r="B18" s="19">
        <v>172</v>
      </c>
      <c r="C18" s="19">
        <v>195</v>
      </c>
      <c r="D18" s="19">
        <v>100</v>
      </c>
      <c r="E18" s="19">
        <v>36</v>
      </c>
      <c r="F18" s="20">
        <f t="shared" si="0"/>
        <v>503</v>
      </c>
      <c r="G18" s="16"/>
      <c r="H18" s="15" t="str">
        <f t="shared" si="1"/>
        <v>Pallagorio</v>
      </c>
      <c r="I18" s="19">
        <v>193</v>
      </c>
      <c r="J18" s="19">
        <v>217</v>
      </c>
      <c r="K18" s="19">
        <v>119</v>
      </c>
      <c r="L18" s="19">
        <v>23</v>
      </c>
      <c r="M18" s="20">
        <f t="shared" si="2"/>
        <v>552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15">
      <c r="A19" s="21" t="s">
        <v>16</v>
      </c>
      <c r="B19" s="19">
        <v>974</v>
      </c>
      <c r="C19" s="19">
        <v>958</v>
      </c>
      <c r="D19" s="20">
        <v>728</v>
      </c>
      <c r="E19" s="19">
        <v>194</v>
      </c>
      <c r="F19" s="20">
        <f t="shared" si="0"/>
        <v>2854</v>
      </c>
      <c r="G19" s="16"/>
      <c r="H19" s="21" t="str">
        <f t="shared" si="1"/>
        <v>Petilia P</v>
      </c>
      <c r="I19" s="19">
        <v>1057</v>
      </c>
      <c r="J19" s="19">
        <v>957</v>
      </c>
      <c r="K19" s="20">
        <v>936</v>
      </c>
      <c r="L19" s="19">
        <v>163</v>
      </c>
      <c r="M19" s="20">
        <f t="shared" si="2"/>
        <v>3113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ht="15">
      <c r="A20" s="15" t="s">
        <v>17</v>
      </c>
      <c r="B20" s="19">
        <v>385</v>
      </c>
      <c r="C20" s="19">
        <v>221</v>
      </c>
      <c r="D20" s="19">
        <v>263</v>
      </c>
      <c r="E20" s="19">
        <v>78</v>
      </c>
      <c r="F20" s="20">
        <f t="shared" si="0"/>
        <v>947</v>
      </c>
      <c r="G20" s="16"/>
      <c r="H20" s="15" t="str">
        <f t="shared" si="1"/>
        <v>Roccabernarda</v>
      </c>
      <c r="I20" s="19" t="s">
        <v>34</v>
      </c>
      <c r="J20" s="19" t="s">
        <v>34</v>
      </c>
      <c r="K20" s="19" t="s">
        <v>34</v>
      </c>
      <c r="L20" s="19" t="s">
        <v>34</v>
      </c>
      <c r="M20" s="20" t="s">
        <v>34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5">
      <c r="A21" s="15" t="s">
        <v>18</v>
      </c>
      <c r="B21" s="19">
        <v>388</v>
      </c>
      <c r="C21" s="19">
        <v>516</v>
      </c>
      <c r="D21" s="19">
        <v>476</v>
      </c>
      <c r="E21" s="19">
        <v>380</v>
      </c>
      <c r="F21" s="20">
        <f t="shared" si="0"/>
        <v>1760</v>
      </c>
      <c r="G21" s="16"/>
      <c r="H21" s="15" t="s">
        <v>18</v>
      </c>
      <c r="I21" s="19">
        <v>389</v>
      </c>
      <c r="J21" s="19">
        <v>448</v>
      </c>
      <c r="K21" s="19">
        <v>600</v>
      </c>
      <c r="L21" s="19">
        <v>97</v>
      </c>
      <c r="M21" s="20">
        <f t="shared" si="2"/>
        <v>1534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15">
      <c r="A22" s="15" t="s">
        <v>19</v>
      </c>
      <c r="B22" s="19">
        <v>268</v>
      </c>
      <c r="C22" s="19">
        <v>190</v>
      </c>
      <c r="D22" s="19">
        <v>157</v>
      </c>
      <c r="E22" s="19">
        <v>78</v>
      </c>
      <c r="F22" s="20">
        <f t="shared" si="0"/>
        <v>693</v>
      </c>
      <c r="G22" s="16"/>
      <c r="H22" s="15" t="str">
        <f t="shared" si="1"/>
        <v>San Mauro</v>
      </c>
      <c r="I22" s="19">
        <v>321</v>
      </c>
      <c r="J22" s="19">
        <v>194</v>
      </c>
      <c r="K22" s="19">
        <v>213</v>
      </c>
      <c r="L22" s="19">
        <v>57</v>
      </c>
      <c r="M22" s="20">
        <f t="shared" si="2"/>
        <v>785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 ht="15">
      <c r="A23" s="15" t="s">
        <v>20</v>
      </c>
      <c r="B23" s="19">
        <v>183</v>
      </c>
      <c r="C23" s="19">
        <v>77</v>
      </c>
      <c r="D23" s="19">
        <v>55</v>
      </c>
      <c r="E23" s="19">
        <v>24</v>
      </c>
      <c r="F23" s="20">
        <f t="shared" si="0"/>
        <v>339</v>
      </c>
      <c r="G23" s="16"/>
      <c r="H23" s="15" t="str">
        <f t="shared" si="1"/>
        <v>San Nicola</v>
      </c>
      <c r="I23" s="19">
        <v>201</v>
      </c>
      <c r="J23" s="19">
        <v>76</v>
      </c>
      <c r="K23" s="19">
        <v>63</v>
      </c>
      <c r="L23" s="19">
        <v>16</v>
      </c>
      <c r="M23" s="20">
        <f t="shared" si="2"/>
        <v>356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ht="15">
      <c r="A24" s="15" t="s">
        <v>21</v>
      </c>
      <c r="B24" s="19">
        <v>298</v>
      </c>
      <c r="C24" s="19">
        <v>168</v>
      </c>
      <c r="D24" s="19">
        <v>221</v>
      </c>
      <c r="E24" s="19">
        <v>77</v>
      </c>
      <c r="F24" s="20">
        <f t="shared" si="0"/>
        <v>764</v>
      </c>
      <c r="G24" s="16"/>
      <c r="H24" s="15" t="str">
        <f t="shared" si="1"/>
        <v>Santa Severina</v>
      </c>
      <c r="I24" s="19">
        <v>305</v>
      </c>
      <c r="J24" s="19">
        <v>171</v>
      </c>
      <c r="K24" s="19">
        <v>294</v>
      </c>
      <c r="L24" s="19">
        <v>64</v>
      </c>
      <c r="M24" s="20">
        <f t="shared" si="2"/>
        <v>834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ht="15">
      <c r="A25" s="15" t="s">
        <v>22</v>
      </c>
      <c r="B25" s="19">
        <v>197</v>
      </c>
      <c r="C25" s="19">
        <v>73</v>
      </c>
      <c r="D25" s="19">
        <v>99</v>
      </c>
      <c r="E25" s="19">
        <v>73</v>
      </c>
      <c r="F25" s="20">
        <f t="shared" si="0"/>
        <v>442</v>
      </c>
      <c r="G25" s="16"/>
      <c r="H25" s="15" t="str">
        <f t="shared" si="1"/>
        <v>Savelli</v>
      </c>
      <c r="I25" s="19">
        <v>237</v>
      </c>
      <c r="J25" s="19">
        <v>80</v>
      </c>
      <c r="K25" s="19">
        <v>149</v>
      </c>
      <c r="L25" s="19">
        <v>38</v>
      </c>
      <c r="M25" s="20">
        <f t="shared" si="2"/>
        <v>504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ht="15">
      <c r="A26" s="15" t="s">
        <v>23</v>
      </c>
      <c r="B26" s="19">
        <v>351</v>
      </c>
      <c r="C26" s="19">
        <v>304</v>
      </c>
      <c r="D26" s="19">
        <v>373</v>
      </c>
      <c r="E26" s="19">
        <v>92</v>
      </c>
      <c r="F26" s="20">
        <f t="shared" si="0"/>
        <v>1120</v>
      </c>
      <c r="G26" s="16"/>
      <c r="H26" s="15" t="str">
        <f t="shared" si="1"/>
        <v>Scandale</v>
      </c>
      <c r="I26" s="19">
        <v>388</v>
      </c>
      <c r="J26" s="19">
        <v>282</v>
      </c>
      <c r="K26" s="19">
        <v>458</v>
      </c>
      <c r="L26" s="19">
        <v>68</v>
      </c>
      <c r="M26" s="20">
        <f t="shared" si="2"/>
        <v>1196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ht="15">
      <c r="A27" s="15" t="s">
        <v>24</v>
      </c>
      <c r="B27" s="19">
        <v>701</v>
      </c>
      <c r="C27" s="19">
        <v>448</v>
      </c>
      <c r="D27" s="19">
        <v>572</v>
      </c>
      <c r="E27" s="19">
        <v>208</v>
      </c>
      <c r="F27" s="20">
        <f t="shared" si="0"/>
        <v>1929</v>
      </c>
      <c r="G27" s="16"/>
      <c r="H27" s="15" t="str">
        <f t="shared" si="1"/>
        <v>Strongoli</v>
      </c>
      <c r="I27" s="19">
        <v>779</v>
      </c>
      <c r="J27" s="19">
        <v>468</v>
      </c>
      <c r="K27" s="19">
        <v>766</v>
      </c>
      <c r="L27" s="19">
        <v>131</v>
      </c>
      <c r="M27" s="20">
        <f t="shared" si="2"/>
        <v>2144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ht="15">
      <c r="A28" s="15" t="s">
        <v>25</v>
      </c>
      <c r="B28" s="19">
        <v>111</v>
      </c>
      <c r="C28" s="19">
        <v>104</v>
      </c>
      <c r="D28" s="19">
        <v>60</v>
      </c>
      <c r="E28" s="19">
        <v>27</v>
      </c>
      <c r="F28" s="20">
        <f t="shared" si="0"/>
        <v>302</v>
      </c>
      <c r="G28" s="16"/>
      <c r="H28" s="15" t="str">
        <f t="shared" si="1"/>
        <v>Umbriatico</v>
      </c>
      <c r="I28" s="19">
        <v>110</v>
      </c>
      <c r="J28" s="19">
        <v>105</v>
      </c>
      <c r="K28" s="19">
        <v>86</v>
      </c>
      <c r="L28" s="19">
        <v>14</v>
      </c>
      <c r="M28" s="20">
        <f t="shared" si="2"/>
        <v>315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ht="15">
      <c r="A29" s="15" t="s">
        <v>26</v>
      </c>
      <c r="B29" s="19">
        <v>326</v>
      </c>
      <c r="C29" s="19">
        <v>128</v>
      </c>
      <c r="D29" s="19">
        <v>151</v>
      </c>
      <c r="E29" s="19">
        <v>35</v>
      </c>
      <c r="F29" s="20">
        <f t="shared" si="0"/>
        <v>640</v>
      </c>
      <c r="G29" s="16"/>
      <c r="H29" s="15" t="str">
        <f t="shared" si="1"/>
        <v>Verzino</v>
      </c>
      <c r="I29" s="19">
        <v>353</v>
      </c>
      <c r="J29" s="19">
        <v>117</v>
      </c>
      <c r="K29" s="19">
        <v>190</v>
      </c>
      <c r="L29" s="19">
        <v>28</v>
      </c>
      <c r="M29" s="20">
        <f t="shared" si="2"/>
        <v>688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ht="15">
      <c r="A30" s="22" t="s">
        <v>32</v>
      </c>
      <c r="B30" s="23">
        <f>SUM(B3:B29)</f>
        <v>16793</v>
      </c>
      <c r="C30" s="23">
        <f>SUM(C3:C29)</f>
        <v>17336</v>
      </c>
      <c r="D30" s="23">
        <f>SUM(D3:D29)</f>
        <v>16184</v>
      </c>
      <c r="E30" s="23">
        <f>SUM(E3:E29)</f>
        <v>5201</v>
      </c>
      <c r="F30" s="23">
        <f t="shared" si="0"/>
        <v>55514</v>
      </c>
      <c r="G30" s="16"/>
      <c r="H30" s="21" t="str">
        <f t="shared" si="1"/>
        <v>totale</v>
      </c>
      <c r="I30" s="20">
        <f>SUM(I3:I29)</f>
        <v>17280</v>
      </c>
      <c r="J30" s="20">
        <f>SUM(J3:J29)</f>
        <v>16487</v>
      </c>
      <c r="K30" s="20">
        <f>SUM(K3:K29)</f>
        <v>19609</v>
      </c>
      <c r="L30" s="20">
        <f>SUM(L3:L29)</f>
        <v>4141</v>
      </c>
      <c r="M30" s="20">
        <f>SUM(I30:L30)</f>
        <v>57517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ht="15">
      <c r="A31" s="143" t="s">
        <v>75</v>
      </c>
      <c r="B31" s="144"/>
      <c r="C31" s="144"/>
      <c r="D31" s="144"/>
      <c r="E31" s="145"/>
      <c r="F31" s="24">
        <f>SUM(F3:F29)</f>
        <v>55514</v>
      </c>
      <c r="G31" s="16"/>
      <c r="H31" s="143" t="s">
        <v>75</v>
      </c>
      <c r="I31" s="144"/>
      <c r="J31" s="144"/>
      <c r="K31" s="144"/>
      <c r="L31" s="149"/>
      <c r="M31" s="23">
        <f>SUM(M3:M29)</f>
        <v>57517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ht="15">
      <c r="A32" s="146" t="s">
        <v>71</v>
      </c>
      <c r="B32" s="147"/>
      <c r="C32" s="147"/>
      <c r="D32" s="147"/>
      <c r="E32" s="148"/>
      <c r="F32" s="25">
        <f>F30-F31</f>
        <v>0</v>
      </c>
      <c r="G32" s="16"/>
      <c r="H32" s="146" t="s">
        <v>71</v>
      </c>
      <c r="I32" s="147"/>
      <c r="J32" s="147"/>
      <c r="K32" s="147"/>
      <c r="L32" s="150"/>
      <c r="M32" s="26">
        <f>M30-M31</f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1:44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1:44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1:44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44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4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</row>
    <row r="45" spans="1:44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</row>
    <row r="46" spans="1:44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1:44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</row>
    <row r="55" spans="1:44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</row>
    <row r="56" spans="1:44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</row>
    <row r="57" spans="1:44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</row>
    <row r="58" spans="1:44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</row>
    <row r="59" spans="1:44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</row>
    <row r="60" spans="1:44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</row>
    <row r="61" spans="1:44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</row>
    <row r="62" spans="1:44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</row>
    <row r="63" spans="1:44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</row>
    <row r="64" spans="1:44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</row>
    <row r="65" spans="1:44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1:44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1:44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1:44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69" spans="1:44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</row>
    <row r="70" spans="1:44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</row>
    <row r="71" spans="1:44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pans="1:44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  <row r="73" spans="1:44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  <row r="74" spans="1:44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</row>
    <row r="75" spans="1:44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</row>
    <row r="76" spans="1:44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</row>
    <row r="77" spans="1:44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</row>
    <row r="78" spans="1:44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</row>
    <row r="79" spans="1:44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</row>
    <row r="80" spans="1:44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</row>
    <row r="81" spans="1:44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</row>
    <row r="82" spans="1:44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</row>
    <row r="83" spans="1:44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</row>
    <row r="84" spans="1:44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</row>
    <row r="85" spans="1:44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</row>
    <row r="86" spans="1:44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</row>
    <row r="87" spans="1:44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1:44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</row>
    <row r="89" spans="1:44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</row>
    <row r="90" spans="14:44" ht="14.25"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</row>
    <row r="91" spans="14:44" ht="14.25"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</row>
    <row r="92" spans="14:44" ht="14.25"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</row>
    <row r="93" spans="14:44" ht="14.25"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</row>
    <row r="94" spans="14:44" ht="14.25"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</row>
    <row r="95" spans="14:44" ht="14.25"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</row>
    <row r="96" spans="14:44" ht="14.25"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</row>
    <row r="97" spans="14:44" ht="14.25"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</row>
    <row r="98" spans="14:44" ht="14.25"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</row>
    <row r="99" spans="14:44" ht="14.25"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</row>
    <row r="100" spans="14:44" ht="14.25"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</row>
    <row r="101" spans="14:44" ht="14.25"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</row>
    <row r="102" spans="14:44" ht="14.25"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</row>
    <row r="103" spans="14:44" ht="14.25"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</row>
    <row r="104" spans="14:44" ht="14.25"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</row>
    <row r="105" spans="14:44" ht="14.25"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</row>
    <row r="106" spans="14:44" ht="14.25"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</row>
    <row r="107" spans="14:44" ht="14.25"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</row>
    <row r="108" spans="14:44" ht="14.25"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</row>
    <row r="109" spans="14:44" ht="14.25"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</row>
    <row r="110" spans="14:44" ht="14.25"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</row>
  </sheetData>
  <sheetProtection password="CE60" sheet="1" objects="1" scenarios="1"/>
  <mergeCells count="5">
    <mergeCell ref="A1:M1"/>
    <mergeCell ref="A31:E31"/>
    <mergeCell ref="A32:E32"/>
    <mergeCell ref="H31:L31"/>
    <mergeCell ref="H32:L32"/>
  </mergeCells>
  <printOptions/>
  <pageMargins left="0.75" right="0.75" top="1" bottom="1" header="0.5" footer="0.5"/>
  <pageSetup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1"/>
  <sheetViews>
    <sheetView tabSelected="1" workbookViewId="0" topLeftCell="A1">
      <selection activeCell="A1" sqref="A1:H2"/>
    </sheetView>
  </sheetViews>
  <sheetFormatPr defaultColWidth="9.140625" defaultRowHeight="12.75"/>
  <cols>
    <col min="1" max="1" width="31.00390625" style="30" customWidth="1"/>
    <col min="2" max="2" width="9.8515625" style="30" bestFit="1" customWidth="1"/>
    <col min="3" max="3" width="12.28125" style="30" bestFit="1" customWidth="1"/>
    <col min="4" max="4" width="18.57421875" style="30" customWidth="1"/>
    <col min="5" max="5" width="11.57421875" style="30" customWidth="1"/>
    <col min="6" max="6" width="10.57421875" style="30" customWidth="1"/>
    <col min="7" max="7" width="9.140625" style="30" customWidth="1"/>
    <col min="8" max="8" width="12.8515625" style="30" customWidth="1"/>
    <col min="9" max="9" width="12.28125" style="30" customWidth="1"/>
    <col min="10" max="10" width="10.28125" style="30" customWidth="1"/>
    <col min="11" max="11" width="7.28125" style="30" customWidth="1"/>
    <col min="12" max="16384" width="9.140625" style="30" customWidth="1"/>
  </cols>
  <sheetData>
    <row r="1" spans="1:52" ht="15" customHeight="1">
      <c r="A1" s="157" t="s">
        <v>83</v>
      </c>
      <c r="B1" s="157"/>
      <c r="C1" s="157"/>
      <c r="D1" s="157"/>
      <c r="E1" s="157"/>
      <c r="F1" s="157"/>
      <c r="G1" s="157"/>
      <c r="H1" s="158"/>
      <c r="I1" s="28" t="s">
        <v>75</v>
      </c>
      <c r="J1" s="160" t="s">
        <v>75</v>
      </c>
      <c r="K1" s="161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15" customHeight="1">
      <c r="A2" s="159"/>
      <c r="B2" s="159"/>
      <c r="C2" s="159"/>
      <c r="D2" s="159"/>
      <c r="E2" s="159"/>
      <c r="F2" s="159"/>
      <c r="G2" s="159"/>
      <c r="H2" s="158"/>
      <c r="I2" s="31" t="s">
        <v>72</v>
      </c>
      <c r="J2" s="162" t="s">
        <v>70</v>
      </c>
      <c r="K2" s="163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2" ht="12.75">
      <c r="A3" s="27" t="s">
        <v>74</v>
      </c>
      <c r="B3" s="27" t="s">
        <v>80</v>
      </c>
      <c r="C3" s="157" t="s">
        <v>73</v>
      </c>
      <c r="D3" s="152"/>
      <c r="E3" s="27" t="s">
        <v>80</v>
      </c>
      <c r="F3" s="27" t="s">
        <v>35</v>
      </c>
      <c r="G3" s="157" t="s">
        <v>75</v>
      </c>
      <c r="H3" s="157"/>
      <c r="I3" s="31" t="s">
        <v>46</v>
      </c>
      <c r="J3" s="164" t="s">
        <v>46</v>
      </c>
      <c r="K3" s="165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2" ht="12.75">
      <c r="A4" s="33" t="s">
        <v>36</v>
      </c>
      <c r="B4" s="34">
        <v>2473</v>
      </c>
      <c r="C4" s="151" t="s">
        <v>134</v>
      </c>
      <c r="D4" s="152"/>
      <c r="E4" s="34">
        <v>2618</v>
      </c>
      <c r="F4" s="34">
        <f aca="true" t="shared" si="0" ref="F4:F9">B4-E4</f>
        <v>-145</v>
      </c>
      <c r="G4" s="35">
        <f>B4</f>
        <v>2473</v>
      </c>
      <c r="H4" s="4" t="s">
        <v>49</v>
      </c>
      <c r="I4" s="36">
        <f>B4/$B$22</f>
        <v>0.6131911728242003</v>
      </c>
      <c r="J4" s="156">
        <f>E4/$E$22</f>
        <v>0.6224441274369947</v>
      </c>
      <c r="K4" s="156"/>
      <c r="L4" s="37"/>
      <c r="M4" s="37"/>
      <c r="N4" s="37"/>
      <c r="O4" s="37"/>
      <c r="P4" s="37"/>
      <c r="Q4" s="37"/>
      <c r="R4" s="37"/>
      <c r="S4" s="37"/>
      <c r="T4" s="37"/>
      <c r="U4" s="37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ht="12.75">
      <c r="A5" s="33" t="s">
        <v>53</v>
      </c>
      <c r="B5" s="34">
        <v>688</v>
      </c>
      <c r="C5" s="153" t="s">
        <v>52</v>
      </c>
      <c r="D5" s="152"/>
      <c r="E5" s="34">
        <v>923</v>
      </c>
      <c r="F5" s="34">
        <f t="shared" si="0"/>
        <v>-235</v>
      </c>
      <c r="G5" s="35">
        <f aca="true" t="shared" si="1" ref="G5:G21">B5</f>
        <v>688</v>
      </c>
      <c r="H5" s="4" t="s">
        <v>70</v>
      </c>
      <c r="I5" s="36">
        <f aca="true" t="shared" si="2" ref="I5:I21">B5/$B$22</f>
        <v>0.17059261095958345</v>
      </c>
      <c r="J5" s="156">
        <f aca="true" t="shared" si="3" ref="J5:J21">E5/$E$22</f>
        <v>0.21944840703756538</v>
      </c>
      <c r="K5" s="156"/>
      <c r="L5" s="37"/>
      <c r="M5" s="37"/>
      <c r="N5" s="37"/>
      <c r="O5" s="37"/>
      <c r="P5" s="37"/>
      <c r="Q5" s="37"/>
      <c r="R5" s="37"/>
      <c r="S5" s="37"/>
      <c r="T5" s="37"/>
      <c r="U5" s="37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pans="1:52" ht="12.75">
      <c r="A6" s="33" t="s">
        <v>37</v>
      </c>
      <c r="B6" s="34">
        <v>109</v>
      </c>
      <c r="C6" s="151" t="str">
        <f>A6</f>
        <v>Lega</v>
      </c>
      <c r="D6" s="152"/>
      <c r="E6" s="34">
        <v>0</v>
      </c>
      <c r="F6" s="34">
        <f t="shared" si="0"/>
        <v>109</v>
      </c>
      <c r="G6" s="35">
        <f t="shared" si="1"/>
        <v>109</v>
      </c>
      <c r="H6" s="154">
        <f>E22</f>
        <v>4206</v>
      </c>
      <c r="I6" s="36">
        <f t="shared" si="2"/>
        <v>0.02702702702702703</v>
      </c>
      <c r="J6" s="156">
        <f t="shared" si="3"/>
        <v>0</v>
      </c>
      <c r="K6" s="156"/>
      <c r="L6" s="37"/>
      <c r="M6" s="37"/>
      <c r="N6" s="37"/>
      <c r="O6" s="37"/>
      <c r="P6" s="37"/>
      <c r="Q6" s="37"/>
      <c r="R6" s="37"/>
      <c r="S6" s="37"/>
      <c r="T6" s="37"/>
      <c r="U6" s="37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2" ht="12.75">
      <c r="A7" s="33" t="s">
        <v>64</v>
      </c>
      <c r="B7" s="34">
        <v>65</v>
      </c>
      <c r="C7" s="151" t="str">
        <f>A7</f>
        <v>Fratelli d'Italia</v>
      </c>
      <c r="D7" s="152"/>
      <c r="E7" s="34">
        <v>0</v>
      </c>
      <c r="F7" s="34">
        <f t="shared" si="0"/>
        <v>65</v>
      </c>
      <c r="G7" s="35">
        <f t="shared" si="1"/>
        <v>65</v>
      </c>
      <c r="H7" s="153"/>
      <c r="I7" s="36">
        <f t="shared" si="2"/>
        <v>0.01611703446565832</v>
      </c>
      <c r="J7" s="156">
        <f t="shared" si="3"/>
        <v>0</v>
      </c>
      <c r="K7" s="156"/>
      <c r="L7" s="37"/>
      <c r="M7" s="37"/>
      <c r="N7" s="37"/>
      <c r="O7" s="37"/>
      <c r="P7" s="37"/>
      <c r="Q7" s="37"/>
      <c r="R7" s="37"/>
      <c r="S7" s="37"/>
      <c r="T7" s="37"/>
      <c r="U7" s="37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pans="1:52" ht="12.75">
      <c r="A8" s="33" t="s">
        <v>38</v>
      </c>
      <c r="B8" s="34">
        <v>54</v>
      </c>
      <c r="C8" s="151" t="str">
        <f>A8</f>
        <v>UDC</v>
      </c>
      <c r="D8" s="152"/>
      <c r="E8" s="34">
        <v>0</v>
      </c>
      <c r="F8" s="34">
        <f t="shared" si="0"/>
        <v>54</v>
      </c>
      <c r="G8" s="35">
        <f t="shared" si="1"/>
        <v>54</v>
      </c>
      <c r="H8" s="153"/>
      <c r="I8" s="36">
        <f t="shared" si="2"/>
        <v>0.013389536325316143</v>
      </c>
      <c r="J8" s="156">
        <f t="shared" si="3"/>
        <v>0</v>
      </c>
      <c r="K8" s="156"/>
      <c r="L8" s="37"/>
      <c r="M8" s="37"/>
      <c r="N8" s="37"/>
      <c r="O8" s="37"/>
      <c r="P8" s="37"/>
      <c r="Q8" s="37"/>
      <c r="R8" s="37"/>
      <c r="S8" s="37"/>
      <c r="T8" s="37"/>
      <c r="U8" s="37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2" ht="12.75">
      <c r="A9" s="33" t="s">
        <v>28</v>
      </c>
      <c r="B9" s="34">
        <v>363</v>
      </c>
      <c r="C9" s="151" t="s">
        <v>54</v>
      </c>
      <c r="D9" s="152"/>
      <c r="E9" s="34">
        <v>400</v>
      </c>
      <c r="F9" s="34">
        <f t="shared" si="0"/>
        <v>-37</v>
      </c>
      <c r="G9" s="35">
        <f t="shared" si="1"/>
        <v>363</v>
      </c>
      <c r="H9" s="153"/>
      <c r="I9" s="36">
        <f t="shared" si="2"/>
        <v>0.09000743863129185</v>
      </c>
      <c r="J9" s="156">
        <f t="shared" si="3"/>
        <v>0.0951022349025202</v>
      </c>
      <c r="K9" s="156"/>
      <c r="L9" s="37"/>
      <c r="M9" s="37"/>
      <c r="N9" s="37"/>
      <c r="O9" s="37"/>
      <c r="P9" s="37"/>
      <c r="Q9" s="37"/>
      <c r="R9" s="37"/>
      <c r="S9" s="37"/>
      <c r="T9" s="37"/>
      <c r="U9" s="37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</row>
    <row r="10" spans="1:52" ht="12.75">
      <c r="A10" s="33" t="s">
        <v>39</v>
      </c>
      <c r="B10" s="34">
        <v>13</v>
      </c>
      <c r="C10" s="151" t="str">
        <f>A10</f>
        <v>Più Europa</v>
      </c>
      <c r="D10" s="152"/>
      <c r="E10" s="34">
        <v>0</v>
      </c>
      <c r="F10" s="34">
        <f aca="true" t="shared" si="4" ref="F10:F21">B10-E10</f>
        <v>13</v>
      </c>
      <c r="G10" s="35">
        <f t="shared" si="1"/>
        <v>13</v>
      </c>
      <c r="H10" s="153"/>
      <c r="I10" s="36">
        <f t="shared" si="2"/>
        <v>0.003223406893131664</v>
      </c>
      <c r="J10" s="156">
        <f t="shared" si="3"/>
        <v>0</v>
      </c>
      <c r="K10" s="15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pans="1:52" ht="12.75">
      <c r="A11" s="33" t="s">
        <v>89</v>
      </c>
      <c r="B11" s="34">
        <v>11</v>
      </c>
      <c r="C11" s="151" t="str">
        <f>A11</f>
        <v>Italia Europa Insieme</v>
      </c>
      <c r="D11" s="152"/>
      <c r="E11" s="34">
        <v>0</v>
      </c>
      <c r="F11" s="34">
        <f t="shared" si="4"/>
        <v>11</v>
      </c>
      <c r="G11" s="35">
        <f t="shared" si="1"/>
        <v>11</v>
      </c>
      <c r="H11" s="153"/>
      <c r="I11" s="36">
        <f t="shared" si="2"/>
        <v>0.002727498140342177</v>
      </c>
      <c r="J11" s="156">
        <f t="shared" si="3"/>
        <v>0</v>
      </c>
      <c r="K11" s="15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ht="12.75">
      <c r="A12" s="33" t="s">
        <v>40</v>
      </c>
      <c r="B12" s="34">
        <v>7</v>
      </c>
      <c r="C12" s="151" t="str">
        <f>A12</f>
        <v>Lorenzin</v>
      </c>
      <c r="D12" s="152"/>
      <c r="E12" s="34">
        <v>0</v>
      </c>
      <c r="F12" s="34">
        <f t="shared" si="4"/>
        <v>7</v>
      </c>
      <c r="G12" s="35">
        <f t="shared" si="1"/>
        <v>7</v>
      </c>
      <c r="H12" s="153"/>
      <c r="I12" s="36">
        <f t="shared" si="2"/>
        <v>0.0017356806347632037</v>
      </c>
      <c r="J12" s="156">
        <f t="shared" si="3"/>
        <v>0</v>
      </c>
      <c r="K12" s="15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52" ht="12.75">
      <c r="A13" s="33" t="s">
        <v>41</v>
      </c>
      <c r="B13" s="34">
        <v>112</v>
      </c>
      <c r="C13" s="151" t="s">
        <v>55</v>
      </c>
      <c r="D13" s="152"/>
      <c r="E13" s="34">
        <v>114</v>
      </c>
      <c r="F13" s="34">
        <f t="shared" si="4"/>
        <v>-2</v>
      </c>
      <c r="G13" s="35">
        <f t="shared" si="1"/>
        <v>112</v>
      </c>
      <c r="H13" s="4" t="s">
        <v>71</v>
      </c>
      <c r="I13" s="36">
        <f t="shared" si="2"/>
        <v>0.02777089015621126</v>
      </c>
      <c r="J13" s="156">
        <f t="shared" si="3"/>
        <v>0.02710413694721826</v>
      </c>
      <c r="K13" s="15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ht="12.75">
      <c r="A14" s="33" t="s">
        <v>42</v>
      </c>
      <c r="B14" s="34">
        <v>51</v>
      </c>
      <c r="C14" s="151" t="s">
        <v>56</v>
      </c>
      <c r="D14" s="152"/>
      <c r="E14" s="34">
        <v>53</v>
      </c>
      <c r="F14" s="34">
        <f t="shared" si="4"/>
        <v>-2</v>
      </c>
      <c r="G14" s="35">
        <f t="shared" si="1"/>
        <v>51</v>
      </c>
      <c r="H14" s="4" t="s">
        <v>72</v>
      </c>
      <c r="I14" s="36">
        <f t="shared" si="2"/>
        <v>0.012645673196131912</v>
      </c>
      <c r="J14" s="156">
        <f t="shared" si="3"/>
        <v>0.012601046124583928</v>
      </c>
      <c r="K14" s="15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2.75">
      <c r="A15" s="33" t="s">
        <v>65</v>
      </c>
      <c r="B15" s="34">
        <v>23</v>
      </c>
      <c r="C15" s="151" t="s">
        <v>88</v>
      </c>
      <c r="D15" s="152"/>
      <c r="E15" s="34">
        <v>27</v>
      </c>
      <c r="F15" s="34">
        <f t="shared" si="4"/>
        <v>-4</v>
      </c>
      <c r="G15" s="35">
        <f t="shared" si="1"/>
        <v>23</v>
      </c>
      <c r="H15" s="155">
        <f>F22</f>
        <v>-173</v>
      </c>
      <c r="I15" s="36">
        <f t="shared" si="2"/>
        <v>0.005702950657079098</v>
      </c>
      <c r="J15" s="156">
        <f t="shared" si="3"/>
        <v>0.006419400855920114</v>
      </c>
      <c r="K15" s="15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ht="12.75">
      <c r="A16" s="33" t="s">
        <v>66</v>
      </c>
      <c r="B16" s="34">
        <v>18</v>
      </c>
      <c r="C16" s="151" t="s">
        <v>57</v>
      </c>
      <c r="D16" s="152"/>
      <c r="E16" s="34">
        <v>23</v>
      </c>
      <c r="F16" s="34">
        <f t="shared" si="4"/>
        <v>-5</v>
      </c>
      <c r="G16" s="35">
        <f t="shared" si="1"/>
        <v>18</v>
      </c>
      <c r="H16" s="151"/>
      <c r="I16" s="36">
        <f t="shared" si="2"/>
        <v>0.004463178775105381</v>
      </c>
      <c r="J16" s="156">
        <f t="shared" si="3"/>
        <v>0.005468378506894912</v>
      </c>
      <c r="K16" s="15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ht="12.75">
      <c r="A17" s="33" t="s">
        <v>43</v>
      </c>
      <c r="B17" s="34">
        <v>12</v>
      </c>
      <c r="C17" s="151" t="s">
        <v>58</v>
      </c>
      <c r="D17" s="152"/>
      <c r="E17" s="34">
        <v>14</v>
      </c>
      <c r="F17" s="34">
        <f t="shared" si="4"/>
        <v>-2</v>
      </c>
      <c r="G17" s="35">
        <f t="shared" si="1"/>
        <v>12</v>
      </c>
      <c r="H17" s="151"/>
      <c r="I17" s="36">
        <f t="shared" si="2"/>
        <v>0.0029754525167369206</v>
      </c>
      <c r="J17" s="156">
        <f t="shared" si="3"/>
        <v>0.0033285782215882074</v>
      </c>
      <c r="K17" s="15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ht="12.75">
      <c r="A18" s="33" t="s">
        <v>44</v>
      </c>
      <c r="B18" s="34">
        <v>13</v>
      </c>
      <c r="C18" s="151" t="s">
        <v>59</v>
      </c>
      <c r="D18" s="152"/>
      <c r="E18" s="34">
        <v>13</v>
      </c>
      <c r="F18" s="34">
        <f t="shared" si="4"/>
        <v>0</v>
      </c>
      <c r="G18" s="35">
        <f t="shared" si="1"/>
        <v>13</v>
      </c>
      <c r="H18" s="151"/>
      <c r="I18" s="36">
        <f t="shared" si="2"/>
        <v>0.003223406893131664</v>
      </c>
      <c r="J18" s="156">
        <f t="shared" si="3"/>
        <v>0.003090822634331907</v>
      </c>
      <c r="K18" s="15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52" ht="12.75">
      <c r="A19" s="33" t="s">
        <v>50</v>
      </c>
      <c r="B19" s="34">
        <v>8</v>
      </c>
      <c r="C19" s="151" t="s">
        <v>60</v>
      </c>
      <c r="D19" s="152"/>
      <c r="E19" s="34">
        <v>8</v>
      </c>
      <c r="F19" s="34">
        <f t="shared" si="4"/>
        <v>0</v>
      </c>
      <c r="G19" s="35">
        <f t="shared" si="1"/>
        <v>8</v>
      </c>
      <c r="H19" s="151"/>
      <c r="I19" s="36">
        <f t="shared" si="2"/>
        <v>0.001983635011157947</v>
      </c>
      <c r="J19" s="156">
        <f t="shared" si="3"/>
        <v>0.0019020446980504042</v>
      </c>
      <c r="K19" s="1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ht="12.75">
      <c r="A20" s="33" t="s">
        <v>67</v>
      </c>
      <c r="B20" s="34">
        <v>7</v>
      </c>
      <c r="C20" s="151" t="s">
        <v>61</v>
      </c>
      <c r="D20" s="152"/>
      <c r="E20" s="34">
        <v>7</v>
      </c>
      <c r="F20" s="34">
        <f t="shared" si="4"/>
        <v>0</v>
      </c>
      <c r="G20" s="35">
        <f t="shared" si="1"/>
        <v>7</v>
      </c>
      <c r="H20" s="151"/>
      <c r="I20" s="36">
        <f t="shared" si="2"/>
        <v>0.0017356806347632037</v>
      </c>
      <c r="J20" s="156">
        <f t="shared" si="3"/>
        <v>0.0016642891107941037</v>
      </c>
      <c r="K20" s="1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ht="12.75">
      <c r="A21" s="39" t="s">
        <v>68</v>
      </c>
      <c r="B21" s="34">
        <v>6</v>
      </c>
      <c r="C21" s="151" t="s">
        <v>62</v>
      </c>
      <c r="D21" s="152"/>
      <c r="E21" s="34">
        <v>6</v>
      </c>
      <c r="F21" s="34">
        <f t="shared" si="4"/>
        <v>0</v>
      </c>
      <c r="G21" s="34">
        <f t="shared" si="1"/>
        <v>6</v>
      </c>
      <c r="H21" s="151"/>
      <c r="I21" s="36">
        <f t="shared" si="2"/>
        <v>0.0014877262583684603</v>
      </c>
      <c r="J21" s="156">
        <f t="shared" si="3"/>
        <v>0.0014265335235378032</v>
      </c>
      <c r="K21" s="1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ht="12.75">
      <c r="A22" s="27" t="s">
        <v>51</v>
      </c>
      <c r="B22" s="40">
        <f>SUM(B4:B21)</f>
        <v>4033</v>
      </c>
      <c r="C22" s="135" t="s">
        <v>63</v>
      </c>
      <c r="D22" s="152"/>
      <c r="E22" s="41">
        <f>SUM(E4:E21)</f>
        <v>4206</v>
      </c>
      <c r="F22" s="41">
        <f>SUM(F4:F21)</f>
        <v>-173</v>
      </c>
      <c r="G22" s="40">
        <f>E22+F22</f>
        <v>4033</v>
      </c>
      <c r="H22" s="40">
        <f>H6+H15</f>
        <v>4033</v>
      </c>
      <c r="I22" s="42">
        <f>SUM(I4:I21)</f>
        <v>1</v>
      </c>
      <c r="J22" s="134">
        <f>SUM(J4:J21)</f>
        <v>1</v>
      </c>
      <c r="K22" s="134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ht="12.75">
      <c r="A23" s="43"/>
      <c r="B23" s="44"/>
      <c r="C23" s="45"/>
      <c r="D23" s="46"/>
      <c r="E23" s="46"/>
      <c r="F23" s="46"/>
      <c r="G23" s="46"/>
      <c r="H23" s="44"/>
      <c r="I23" s="47"/>
      <c r="J23" s="48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ht="12.75">
      <c r="A24" s="152" t="s">
        <v>45</v>
      </c>
      <c r="B24" s="136" t="s">
        <v>48</v>
      </c>
      <c r="C24" s="49" t="s">
        <v>76</v>
      </c>
      <c r="D24" s="50" t="s">
        <v>81</v>
      </c>
      <c r="E24" s="49" t="s">
        <v>79</v>
      </c>
      <c r="F24" s="49" t="s">
        <v>76</v>
      </c>
      <c r="G24" s="49" t="s">
        <v>80</v>
      </c>
      <c r="H24" s="49" t="s">
        <v>32</v>
      </c>
      <c r="I24" s="49" t="s">
        <v>48</v>
      </c>
      <c r="J24" s="49" t="s">
        <v>69</v>
      </c>
      <c r="K24" s="49" t="s">
        <v>32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52" ht="12.75">
      <c r="A25" s="152"/>
      <c r="B25" s="137"/>
      <c r="C25" s="52" t="s">
        <v>77</v>
      </c>
      <c r="D25" s="53" t="s">
        <v>78</v>
      </c>
      <c r="E25" s="38" t="s">
        <v>78</v>
      </c>
      <c r="F25" s="38" t="s">
        <v>82</v>
      </c>
      <c r="G25" s="38" t="s">
        <v>47</v>
      </c>
      <c r="H25" s="38" t="s">
        <v>45</v>
      </c>
      <c r="I25" s="38" t="s">
        <v>46</v>
      </c>
      <c r="J25" s="38" t="s">
        <v>46</v>
      </c>
      <c r="K25" s="38" t="s">
        <v>46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ht="12.75">
      <c r="A26" s="54">
        <v>7069</v>
      </c>
      <c r="B26" s="55">
        <f>4353</f>
        <v>4353</v>
      </c>
      <c r="C26" s="55">
        <f>147-71</f>
        <v>76</v>
      </c>
      <c r="D26" s="56">
        <v>71</v>
      </c>
      <c r="E26" s="56">
        <f>C26+D26</f>
        <v>147</v>
      </c>
      <c r="F26" s="56">
        <f>A26-B26</f>
        <v>2716</v>
      </c>
      <c r="G26" s="56">
        <f>B26-E26</f>
        <v>4206</v>
      </c>
      <c r="H26" s="54">
        <f>B26+F26</f>
        <v>7069</v>
      </c>
      <c r="I26" s="57">
        <f>(B26/H26)*100</f>
        <v>61.57872400622436</v>
      </c>
      <c r="J26" s="57">
        <f>(F26/H26)*100</f>
        <v>38.42127599377564</v>
      </c>
      <c r="K26" s="58">
        <f>I26+J26</f>
        <v>100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ht="12.75">
      <c r="A27" s="29"/>
      <c r="B27" s="37"/>
      <c r="C27" s="5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ht="12.75">
      <c r="A28" s="166" t="s">
        <v>86</v>
      </c>
      <c r="B28" s="12" t="s">
        <v>85</v>
      </c>
      <c r="C28" s="133" t="s">
        <v>45</v>
      </c>
      <c r="D28" s="1" t="s">
        <v>46</v>
      </c>
      <c r="E28" s="138">
        <f>G26</f>
        <v>4206</v>
      </c>
      <c r="F28" s="1" t="s">
        <v>46</v>
      </c>
      <c r="G28" s="138">
        <f>C30-B26</f>
        <v>2716</v>
      </c>
      <c r="H28" s="14" t="s">
        <v>138</v>
      </c>
      <c r="I28" s="138">
        <f>E26</f>
        <v>147</v>
      </c>
      <c r="J28" s="152" t="s">
        <v>75</v>
      </c>
      <c r="K28" s="152"/>
      <c r="L28" s="2"/>
      <c r="M28" s="2"/>
      <c r="N28" s="2"/>
      <c r="O28" s="3"/>
      <c r="P28" s="2"/>
      <c r="Q28" s="2"/>
      <c r="R28" s="2"/>
      <c r="S28" s="3"/>
      <c r="T28" s="2"/>
      <c r="U28" s="37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ht="12.75">
      <c r="A29" s="166"/>
      <c r="B29" s="10">
        <v>42736</v>
      </c>
      <c r="C29" s="133"/>
      <c r="D29" s="13" t="s">
        <v>87</v>
      </c>
      <c r="E29" s="139"/>
      <c r="F29" s="13" t="s">
        <v>69</v>
      </c>
      <c r="G29" s="139"/>
      <c r="H29" s="13" t="s">
        <v>139</v>
      </c>
      <c r="I29" s="139"/>
      <c r="J29" s="152"/>
      <c r="K29" s="152"/>
      <c r="L29" s="2"/>
      <c r="M29" s="2"/>
      <c r="N29" s="2"/>
      <c r="O29" s="3"/>
      <c r="P29" s="2"/>
      <c r="Q29" s="2"/>
      <c r="R29" s="2"/>
      <c r="S29" s="2"/>
      <c r="T29" s="2"/>
      <c r="U29" s="37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ht="12.75">
      <c r="A30" s="11">
        <v>43163</v>
      </c>
      <c r="B30" s="61">
        <v>9175</v>
      </c>
      <c r="C30" s="61">
        <f>A26</f>
        <v>7069</v>
      </c>
      <c r="D30" s="140">
        <f>E28/C30</f>
        <v>0.5949922195501486</v>
      </c>
      <c r="E30" s="141"/>
      <c r="F30" s="140">
        <f>G28/C30</f>
        <v>0.3842127599377564</v>
      </c>
      <c r="G30" s="141"/>
      <c r="H30" s="140">
        <f>I28/C30</f>
        <v>0.02079502051209506</v>
      </c>
      <c r="I30" s="141"/>
      <c r="J30" s="126">
        <f>SUM(D30:H30)</f>
        <v>1</v>
      </c>
      <c r="K30" s="157"/>
      <c r="L30" s="2"/>
      <c r="M30" s="2"/>
      <c r="N30" s="2"/>
      <c r="O30" s="5"/>
      <c r="P30" s="6"/>
      <c r="Q30" s="6"/>
      <c r="R30" s="6"/>
      <c r="S30" s="7"/>
      <c r="T30" s="8"/>
      <c r="U30" s="37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2.75">
      <c r="A31" s="29"/>
      <c r="B31" s="6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ht="12.75">
      <c r="A32" s="152" t="s">
        <v>45</v>
      </c>
      <c r="B32" s="136" t="s">
        <v>48</v>
      </c>
      <c r="C32" s="49" t="s">
        <v>76</v>
      </c>
      <c r="D32" s="50" t="s">
        <v>81</v>
      </c>
      <c r="E32" s="49" t="s">
        <v>79</v>
      </c>
      <c r="F32" s="49" t="s">
        <v>76</v>
      </c>
      <c r="G32" s="49" t="s">
        <v>80</v>
      </c>
      <c r="H32" s="49" t="s">
        <v>32</v>
      </c>
      <c r="I32" s="49" t="s">
        <v>48</v>
      </c>
      <c r="J32" s="49" t="s">
        <v>69</v>
      </c>
      <c r="K32" s="49" t="s">
        <v>32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2.75">
      <c r="A33" s="152"/>
      <c r="B33" s="137"/>
      <c r="C33" s="52" t="s">
        <v>77</v>
      </c>
      <c r="D33" s="53" t="s">
        <v>78</v>
      </c>
      <c r="E33" s="38" t="s">
        <v>78</v>
      </c>
      <c r="F33" s="38" t="s">
        <v>82</v>
      </c>
      <c r="G33" s="38" t="s">
        <v>47</v>
      </c>
      <c r="H33" s="38" t="s">
        <v>45</v>
      </c>
      <c r="I33" s="38" t="s">
        <v>46</v>
      </c>
      <c r="J33" s="38" t="s">
        <v>46</v>
      </c>
      <c r="K33" s="38" t="s">
        <v>46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2.75">
      <c r="A34" s="54">
        <v>6342</v>
      </c>
      <c r="B34" s="55">
        <v>3876</v>
      </c>
      <c r="C34" s="55">
        <f>143-59</f>
        <v>84</v>
      </c>
      <c r="D34" s="56">
        <v>59</v>
      </c>
      <c r="E34" s="56">
        <f>C34+D34</f>
        <v>143</v>
      </c>
      <c r="F34" s="56">
        <f>A34-B34</f>
        <v>2466</v>
      </c>
      <c r="G34" s="56">
        <f>B34-E34</f>
        <v>3733</v>
      </c>
      <c r="H34" s="54">
        <f>B34+F34</f>
        <v>6342</v>
      </c>
      <c r="I34" s="57">
        <f>(B34/H34)*100</f>
        <v>61.116367076631974</v>
      </c>
      <c r="J34" s="57">
        <f>(F34/H34)*100</f>
        <v>38.88363292336802</v>
      </c>
      <c r="K34" s="58">
        <f>I34+J34</f>
        <v>100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ht="12.75">
      <c r="A35" s="29"/>
      <c r="B35" s="37"/>
      <c r="C35" s="5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ht="12.75">
      <c r="A36" s="166" t="s">
        <v>86</v>
      </c>
      <c r="B36" s="12" t="s">
        <v>85</v>
      </c>
      <c r="C36" s="133" t="s">
        <v>45</v>
      </c>
      <c r="D36" s="1" t="s">
        <v>46</v>
      </c>
      <c r="E36" s="138">
        <f>G34</f>
        <v>3733</v>
      </c>
      <c r="F36" s="1" t="s">
        <v>46</v>
      </c>
      <c r="G36" s="138">
        <f>C38-B34</f>
        <v>2466</v>
      </c>
      <c r="H36" s="14" t="s">
        <v>138</v>
      </c>
      <c r="I36" s="138">
        <f>E34</f>
        <v>143</v>
      </c>
      <c r="J36" s="152" t="s">
        <v>75</v>
      </c>
      <c r="K36" s="152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ht="12.75">
      <c r="A37" s="166"/>
      <c r="B37" s="10">
        <v>42736</v>
      </c>
      <c r="C37" s="133"/>
      <c r="D37" s="13" t="s">
        <v>87</v>
      </c>
      <c r="E37" s="139"/>
      <c r="F37" s="13" t="s">
        <v>69</v>
      </c>
      <c r="G37" s="139"/>
      <c r="H37" s="13" t="s">
        <v>139</v>
      </c>
      <c r="I37" s="139"/>
      <c r="J37" s="152"/>
      <c r="K37" s="152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ht="12.75">
      <c r="A38" s="11">
        <v>43163</v>
      </c>
      <c r="B38" s="61">
        <v>9175</v>
      </c>
      <c r="C38" s="61">
        <f>A34</f>
        <v>6342</v>
      </c>
      <c r="D38" s="208">
        <f>E36/C38</f>
        <v>0.5886155786818038</v>
      </c>
      <c r="E38" s="209"/>
      <c r="F38" s="208">
        <f>G36/C38</f>
        <v>0.3888363292336802</v>
      </c>
      <c r="G38" s="209"/>
      <c r="H38" s="208">
        <f>I36/C38</f>
        <v>0.022548092084515924</v>
      </c>
      <c r="I38" s="209"/>
      <c r="J38" s="126">
        <f>SUM(D38:H38)</f>
        <v>0.9999999999999999</v>
      </c>
      <c r="K38" s="15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ht="12.75">
      <c r="A39" s="2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ht="12.75">
      <c r="A40" s="5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ht="12.75">
      <c r="A41" s="2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ht="12.75">
      <c r="A42" s="2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ht="12.75">
      <c r="A43" s="2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ht="12.75">
      <c r="A44" s="2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ht="12.75">
      <c r="A45" s="2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ht="12.75">
      <c r="A46" s="2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ht="12.75">
      <c r="A47" s="2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ht="12.75">
      <c r="A48" s="2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ht="12.75">
      <c r="A49" s="2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ht="12.75">
      <c r="A50" s="2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ht="12.75">
      <c r="A51" s="2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ht="12.75">
      <c r="A52" s="2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ht="12.75">
      <c r="A53" s="2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ht="12.75">
      <c r="A54" s="2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ht="12.75">
      <c r="A55" s="2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ht="12.75">
      <c r="A56" s="2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ht="12.75">
      <c r="A57" s="2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46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</row>
    <row r="60" spans="1:46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</row>
    <row r="61" spans="1:46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</row>
    <row r="62" spans="1:46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1:46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</row>
    <row r="64" spans="1:46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</row>
    <row r="65" spans="1:46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</row>
    <row r="66" spans="1:46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</row>
    <row r="67" spans="1:46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</row>
    <row r="68" spans="1:46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</row>
    <row r="70" spans="1:46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</row>
    <row r="71" spans="1:46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</row>
    <row r="72" spans="1:46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</row>
    <row r="73" spans="1:46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</row>
    <row r="74" spans="1:46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</row>
    <row r="75" spans="1:46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</row>
    <row r="76" spans="1:46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</row>
    <row r="77" spans="1:46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</row>
    <row r="78" spans="1:46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</row>
    <row r="79" spans="1:46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</row>
    <row r="80" spans="1:46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</row>
    <row r="81" spans="1:46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</row>
    <row r="82" spans="1:46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</row>
    <row r="83" spans="1:46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</row>
    <row r="84" spans="1:46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</row>
    <row r="85" spans="1:46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</row>
    <row r="86" spans="1:46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</row>
    <row r="87" spans="1:46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</row>
    <row r="88" spans="1:46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</row>
    <row r="89" spans="1:46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</row>
    <row r="90" spans="1:46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</row>
    <row r="91" spans="1:46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</row>
    <row r="92" spans="1:46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</row>
    <row r="93" spans="1:46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</row>
    <row r="94" spans="1:46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</row>
    <row r="95" spans="1:46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</row>
    <row r="96" spans="1:46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</row>
    <row r="97" spans="1:46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</row>
    <row r="98" spans="1:46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</row>
    <row r="99" spans="1:46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</row>
    <row r="100" spans="1:46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</row>
    <row r="101" spans="1:46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</row>
    <row r="102" spans="1:46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</row>
    <row r="103" spans="1:46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</row>
    <row r="104" spans="1:46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</row>
    <row r="105" spans="1:46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</row>
    <row r="106" spans="1:46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</row>
    <row r="107" spans="1:46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</row>
    <row r="109" ht="12.75">
      <c r="D109" s="207">
        <f>D38</f>
        <v>0.5886155786818038</v>
      </c>
    </row>
    <row r="110" ht="12.75">
      <c r="D110" s="207">
        <v>0.0001</v>
      </c>
    </row>
    <row r="111" ht="12.75">
      <c r="D111" s="207">
        <f>D109+D110</f>
        <v>0.5887155786818038</v>
      </c>
    </row>
  </sheetData>
  <sheetProtection password="CE60" sheet="1" objects="1" scenarios="1"/>
  <mergeCells count="70">
    <mergeCell ref="D38:E38"/>
    <mergeCell ref="F38:G38"/>
    <mergeCell ref="H38:I38"/>
    <mergeCell ref="J38:K38"/>
    <mergeCell ref="E36:E37"/>
    <mergeCell ref="G36:G37"/>
    <mergeCell ref="I36:I37"/>
    <mergeCell ref="J36:K37"/>
    <mergeCell ref="A32:A33"/>
    <mergeCell ref="B32:B33"/>
    <mergeCell ref="A36:A37"/>
    <mergeCell ref="C36:C37"/>
    <mergeCell ref="I28:I29"/>
    <mergeCell ref="J28:K29"/>
    <mergeCell ref="D30:E30"/>
    <mergeCell ref="F30:G30"/>
    <mergeCell ref="H30:I30"/>
    <mergeCell ref="J30:K30"/>
    <mergeCell ref="A28:A29"/>
    <mergeCell ref="C28:C29"/>
    <mergeCell ref="J20:K20"/>
    <mergeCell ref="J21:K21"/>
    <mergeCell ref="J22:K22"/>
    <mergeCell ref="C22:D22"/>
    <mergeCell ref="A24:A25"/>
    <mergeCell ref="B24:B25"/>
    <mergeCell ref="E28:E29"/>
    <mergeCell ref="G28:G29"/>
    <mergeCell ref="J11:K11"/>
    <mergeCell ref="A1:H2"/>
    <mergeCell ref="J1:K1"/>
    <mergeCell ref="J2:K2"/>
    <mergeCell ref="J3:K3"/>
    <mergeCell ref="G3:H3"/>
    <mergeCell ref="C3:D3"/>
    <mergeCell ref="J4:K4"/>
    <mergeCell ref="J5:K5"/>
    <mergeCell ref="J6:K6"/>
    <mergeCell ref="J19:K19"/>
    <mergeCell ref="J12:K12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C18:D18"/>
    <mergeCell ref="C10:D10"/>
    <mergeCell ref="C11:D11"/>
    <mergeCell ref="C12:D12"/>
    <mergeCell ref="C13:D13"/>
    <mergeCell ref="H6:H12"/>
    <mergeCell ref="H15:H21"/>
    <mergeCell ref="C19:D19"/>
    <mergeCell ref="C20:D20"/>
    <mergeCell ref="C21:D21"/>
    <mergeCell ref="C14:D14"/>
    <mergeCell ref="C15:D15"/>
    <mergeCell ref="C16:D16"/>
    <mergeCell ref="C17:D17"/>
    <mergeCell ref="C8:D8"/>
    <mergeCell ref="C9:D9"/>
    <mergeCell ref="C4:D4"/>
    <mergeCell ref="C5:D5"/>
    <mergeCell ref="C6:D6"/>
    <mergeCell ref="C7:D7"/>
  </mergeCells>
  <printOptions/>
  <pageMargins left="0.75" right="0.75" top="1" bottom="1" header="0.5" footer="0.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workbookViewId="0" topLeftCell="A1">
      <selection activeCell="A1" sqref="A1:H2"/>
    </sheetView>
  </sheetViews>
  <sheetFormatPr defaultColWidth="9.140625" defaultRowHeight="12.75"/>
  <cols>
    <col min="1" max="1" width="14.57421875" style="30" customWidth="1"/>
    <col min="2" max="2" width="27.140625" style="30" customWidth="1"/>
    <col min="3" max="4" width="16.421875" style="30" customWidth="1"/>
    <col min="5" max="5" width="35.7109375" style="30" customWidth="1"/>
    <col min="6" max="6" width="16.421875" style="30" customWidth="1"/>
    <col min="7" max="8" width="9.8515625" style="30" customWidth="1"/>
    <col min="9" max="9" width="18.8515625" style="30" customWidth="1"/>
    <col min="10" max="10" width="11.28125" style="30" customWidth="1"/>
    <col min="11" max="11" width="9.140625" style="30" customWidth="1"/>
    <col min="12" max="12" width="32.421875" style="30" customWidth="1"/>
    <col min="13" max="16384" width="9.140625" style="30" customWidth="1"/>
  </cols>
  <sheetData>
    <row r="1" spans="1:37" ht="12.75">
      <c r="A1" s="157" t="s">
        <v>135</v>
      </c>
      <c r="B1" s="157"/>
      <c r="C1" s="157"/>
      <c r="D1" s="157"/>
      <c r="E1" s="157"/>
      <c r="F1" s="157"/>
      <c r="G1" s="152"/>
      <c r="H1" s="15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2.75">
      <c r="A2" s="157"/>
      <c r="B2" s="157"/>
      <c r="C2" s="157"/>
      <c r="D2" s="157"/>
      <c r="E2" s="157"/>
      <c r="F2" s="157"/>
      <c r="G2" s="152"/>
      <c r="H2" s="15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14" ht="12.75">
      <c r="A3" s="157" t="s">
        <v>30</v>
      </c>
      <c r="B3" s="128" t="s">
        <v>106</v>
      </c>
      <c r="C3" s="63" t="s">
        <v>93</v>
      </c>
      <c r="D3" s="28" t="s">
        <v>80</v>
      </c>
      <c r="E3" s="28" t="s">
        <v>99</v>
      </c>
      <c r="F3" s="28" t="s">
        <v>80</v>
      </c>
      <c r="G3" s="132" t="s">
        <v>75</v>
      </c>
      <c r="H3" s="152"/>
      <c r="I3" s="117"/>
      <c r="J3" s="2"/>
      <c r="K3" s="2"/>
      <c r="L3" s="2"/>
      <c r="M3" s="2"/>
      <c r="N3" s="64"/>
    </row>
    <row r="4" spans="1:14" ht="12.75">
      <c r="A4" s="157"/>
      <c r="B4" s="129"/>
      <c r="C4" s="66" t="s">
        <v>95</v>
      </c>
      <c r="D4" s="65" t="s">
        <v>96</v>
      </c>
      <c r="E4" s="65" t="s">
        <v>103</v>
      </c>
      <c r="F4" s="65" t="s">
        <v>99</v>
      </c>
      <c r="G4" s="132"/>
      <c r="H4" s="152"/>
      <c r="I4" s="117"/>
      <c r="J4" s="2"/>
      <c r="K4" s="2"/>
      <c r="L4" s="2"/>
      <c r="M4" s="2"/>
      <c r="N4" s="64"/>
    </row>
    <row r="5" spans="1:14" ht="12.75">
      <c r="A5" s="132"/>
      <c r="B5" s="130" t="s">
        <v>70</v>
      </c>
      <c r="C5" s="66" t="s">
        <v>94</v>
      </c>
      <c r="D5" s="65" t="s">
        <v>97</v>
      </c>
      <c r="E5" s="65" t="s">
        <v>102</v>
      </c>
      <c r="F5" s="65" t="s">
        <v>100</v>
      </c>
      <c r="G5" s="132"/>
      <c r="H5" s="152"/>
      <c r="I5" s="117"/>
      <c r="J5" s="2"/>
      <c r="K5" s="2"/>
      <c r="L5" s="2"/>
      <c r="M5" s="2"/>
      <c r="N5" s="64"/>
    </row>
    <row r="6" spans="1:14" ht="13.5" thickBot="1">
      <c r="A6" s="132"/>
      <c r="B6" s="131"/>
      <c r="C6" s="66" t="s">
        <v>92</v>
      </c>
      <c r="D6" s="65" t="s">
        <v>98</v>
      </c>
      <c r="E6" s="65" t="s">
        <v>101</v>
      </c>
      <c r="F6" s="65" t="s">
        <v>101</v>
      </c>
      <c r="G6" s="132"/>
      <c r="H6" s="152"/>
      <c r="I6" s="117"/>
      <c r="J6" s="2"/>
      <c r="K6" s="2"/>
      <c r="L6" s="2"/>
      <c r="M6" s="2"/>
      <c r="N6" s="64"/>
    </row>
    <row r="7" spans="1:14" ht="15" customHeight="1" thickBot="1">
      <c r="A7" s="9">
        <v>1</v>
      </c>
      <c r="B7" s="67" t="s">
        <v>90</v>
      </c>
      <c r="C7" s="56">
        <v>2310</v>
      </c>
      <c r="D7" s="68">
        <v>127</v>
      </c>
      <c r="E7" s="51" t="s">
        <v>36</v>
      </c>
      <c r="F7" s="69">
        <v>2183</v>
      </c>
      <c r="G7" s="70">
        <f>C7</f>
        <v>2310</v>
      </c>
      <c r="H7" s="34">
        <f>F7</f>
        <v>2183</v>
      </c>
      <c r="I7" s="2"/>
      <c r="J7" s="4"/>
      <c r="K7" s="4"/>
      <c r="L7" s="2"/>
      <c r="M7" s="4"/>
      <c r="N7" s="64"/>
    </row>
    <row r="8" spans="1:14" ht="12.75">
      <c r="A8" s="152">
        <v>2</v>
      </c>
      <c r="B8" s="118" t="s">
        <v>91</v>
      </c>
      <c r="C8" s="127">
        <v>789</v>
      </c>
      <c r="D8" s="119">
        <v>8</v>
      </c>
      <c r="E8" s="71" t="s">
        <v>53</v>
      </c>
      <c r="F8" s="72">
        <v>548</v>
      </c>
      <c r="G8" s="177">
        <f>C8</f>
        <v>789</v>
      </c>
      <c r="H8" s="151">
        <f>SUM(F8:F11)</f>
        <v>781</v>
      </c>
      <c r="I8" s="117"/>
      <c r="J8" s="172"/>
      <c r="K8" s="172"/>
      <c r="L8" s="2"/>
      <c r="M8" s="4"/>
      <c r="N8" s="64"/>
    </row>
    <row r="9" spans="1:14" ht="12.75">
      <c r="A9" s="152"/>
      <c r="B9" s="118"/>
      <c r="C9" s="127"/>
      <c r="D9" s="119"/>
      <c r="E9" s="73" t="s">
        <v>37</v>
      </c>
      <c r="F9" s="74">
        <v>95</v>
      </c>
      <c r="G9" s="178"/>
      <c r="H9" s="132"/>
      <c r="I9" s="117"/>
      <c r="J9" s="172"/>
      <c r="K9" s="172"/>
      <c r="L9" s="2"/>
      <c r="M9" s="4"/>
      <c r="N9" s="64"/>
    </row>
    <row r="10" spans="1:14" ht="12.75">
      <c r="A10" s="152"/>
      <c r="B10" s="118"/>
      <c r="C10" s="127"/>
      <c r="D10" s="119"/>
      <c r="E10" s="73" t="s">
        <v>105</v>
      </c>
      <c r="F10" s="74">
        <v>90</v>
      </c>
      <c r="G10" s="178"/>
      <c r="H10" s="132"/>
      <c r="I10" s="117"/>
      <c r="J10" s="172"/>
      <c r="K10" s="172"/>
      <c r="L10" s="2"/>
      <c r="M10" s="4"/>
      <c r="N10" s="64"/>
    </row>
    <row r="11" spans="1:14" ht="13.5" thickBot="1">
      <c r="A11" s="152"/>
      <c r="B11" s="118"/>
      <c r="C11" s="127"/>
      <c r="D11" s="119"/>
      <c r="E11" s="32" t="s">
        <v>104</v>
      </c>
      <c r="F11" s="75">
        <v>48</v>
      </c>
      <c r="G11" s="178"/>
      <c r="H11" s="132"/>
      <c r="I11" s="117"/>
      <c r="J11" s="172"/>
      <c r="K11" s="172"/>
      <c r="L11" s="2"/>
      <c r="M11" s="4"/>
      <c r="N11" s="64"/>
    </row>
    <row r="12" spans="1:14" ht="12.75">
      <c r="A12" s="152">
        <v>3</v>
      </c>
      <c r="B12" s="114" t="s">
        <v>107</v>
      </c>
      <c r="C12" s="127">
        <v>368</v>
      </c>
      <c r="D12" s="127">
        <v>5</v>
      </c>
      <c r="E12" s="76" t="s">
        <v>108</v>
      </c>
      <c r="F12" s="72">
        <v>346</v>
      </c>
      <c r="G12" s="177">
        <f>C12</f>
        <v>368</v>
      </c>
      <c r="H12" s="151">
        <f>SUM(F12:F15)</f>
        <v>363</v>
      </c>
      <c r="I12" s="117"/>
      <c r="J12" s="172"/>
      <c r="K12" s="172"/>
      <c r="L12" s="2"/>
      <c r="M12" s="4"/>
      <c r="N12" s="64"/>
    </row>
    <row r="13" spans="1:14" ht="12.75">
      <c r="A13" s="152"/>
      <c r="B13" s="114"/>
      <c r="C13" s="127"/>
      <c r="D13" s="127"/>
      <c r="E13" s="73" t="s">
        <v>89</v>
      </c>
      <c r="F13" s="74">
        <v>8</v>
      </c>
      <c r="G13" s="178"/>
      <c r="H13" s="132"/>
      <c r="I13" s="117"/>
      <c r="J13" s="172"/>
      <c r="K13" s="172"/>
      <c r="L13" s="2"/>
      <c r="M13" s="4"/>
      <c r="N13" s="64"/>
    </row>
    <row r="14" spans="1:14" ht="12.75">
      <c r="A14" s="152"/>
      <c r="B14" s="114"/>
      <c r="C14" s="127"/>
      <c r="D14" s="127"/>
      <c r="E14" s="73" t="s">
        <v>39</v>
      </c>
      <c r="F14" s="74">
        <v>6</v>
      </c>
      <c r="G14" s="178"/>
      <c r="H14" s="132"/>
      <c r="I14" s="117"/>
      <c r="J14" s="172"/>
      <c r="K14" s="172"/>
      <c r="L14" s="2"/>
      <c r="M14" s="4"/>
      <c r="N14" s="64"/>
    </row>
    <row r="15" spans="1:14" ht="13.5" thickBot="1">
      <c r="A15" s="152"/>
      <c r="B15" s="114"/>
      <c r="C15" s="127"/>
      <c r="D15" s="127"/>
      <c r="E15" s="32" t="s">
        <v>109</v>
      </c>
      <c r="F15" s="75">
        <v>3</v>
      </c>
      <c r="G15" s="179"/>
      <c r="H15" s="128"/>
      <c r="I15" s="117"/>
      <c r="J15" s="172"/>
      <c r="K15" s="172"/>
      <c r="L15" s="2"/>
      <c r="M15" s="4"/>
      <c r="N15" s="64"/>
    </row>
    <row r="16" spans="1:14" ht="15" customHeight="1">
      <c r="A16" s="33">
        <v>4</v>
      </c>
      <c r="B16" s="33" t="s">
        <v>110</v>
      </c>
      <c r="C16" s="34">
        <v>108</v>
      </c>
      <c r="D16" s="34">
        <v>2</v>
      </c>
      <c r="E16" s="51" t="s">
        <v>111</v>
      </c>
      <c r="F16" s="72">
        <v>106</v>
      </c>
      <c r="G16" s="212">
        <f>C16</f>
        <v>108</v>
      </c>
      <c r="H16" s="34">
        <f>F16</f>
        <v>106</v>
      </c>
      <c r="I16" s="2"/>
      <c r="J16" s="4"/>
      <c r="K16" s="4"/>
      <c r="L16" s="2"/>
      <c r="M16" s="4"/>
      <c r="N16" s="64"/>
    </row>
    <row r="17" spans="1:14" ht="15" customHeight="1">
      <c r="A17" s="33">
        <v>5</v>
      </c>
      <c r="B17" s="33" t="s">
        <v>112</v>
      </c>
      <c r="C17" s="34">
        <v>89</v>
      </c>
      <c r="D17" s="34">
        <v>2</v>
      </c>
      <c r="E17" s="51" t="s">
        <v>113</v>
      </c>
      <c r="F17" s="74">
        <v>87</v>
      </c>
      <c r="G17" s="212">
        <f aca="true" t="shared" si="0" ref="G17:G25">C17</f>
        <v>89</v>
      </c>
      <c r="H17" s="34">
        <f aca="true" t="shared" si="1" ref="H17:H25">F17</f>
        <v>87</v>
      </c>
      <c r="I17" s="2"/>
      <c r="J17" s="4"/>
      <c r="K17" s="4"/>
      <c r="L17" s="2"/>
      <c r="M17" s="4"/>
      <c r="N17" s="64"/>
    </row>
    <row r="18" spans="1:14" ht="15" customHeight="1">
      <c r="A18" s="33">
        <v>6</v>
      </c>
      <c r="B18" s="33" t="s">
        <v>114</v>
      </c>
      <c r="C18" s="34">
        <v>18</v>
      </c>
      <c r="D18" s="34">
        <v>2</v>
      </c>
      <c r="E18" s="51" t="s">
        <v>66</v>
      </c>
      <c r="F18" s="74">
        <v>16</v>
      </c>
      <c r="G18" s="212">
        <f t="shared" si="0"/>
        <v>18</v>
      </c>
      <c r="H18" s="34">
        <f t="shared" si="1"/>
        <v>16</v>
      </c>
      <c r="I18" s="2"/>
      <c r="J18" s="4"/>
      <c r="K18" s="4"/>
      <c r="L18" s="2"/>
      <c r="M18" s="4"/>
      <c r="N18" s="64"/>
    </row>
    <row r="19" spans="1:14" ht="15" customHeight="1">
      <c r="A19" s="33">
        <v>7</v>
      </c>
      <c r="B19" s="33" t="s">
        <v>115</v>
      </c>
      <c r="C19" s="34">
        <v>12</v>
      </c>
      <c r="D19" s="34">
        <v>1</v>
      </c>
      <c r="E19" s="51" t="s">
        <v>116</v>
      </c>
      <c r="F19" s="74">
        <v>11</v>
      </c>
      <c r="G19" s="212">
        <f t="shared" si="0"/>
        <v>12</v>
      </c>
      <c r="H19" s="34">
        <f t="shared" si="1"/>
        <v>11</v>
      </c>
      <c r="I19" s="2"/>
      <c r="J19" s="4"/>
      <c r="K19" s="4"/>
      <c r="L19" s="2"/>
      <c r="M19" s="4"/>
      <c r="N19" s="64"/>
    </row>
    <row r="20" spans="1:14" ht="15" customHeight="1">
      <c r="A20" s="33">
        <v>8</v>
      </c>
      <c r="B20" s="33" t="s">
        <v>117</v>
      </c>
      <c r="C20" s="34">
        <v>9</v>
      </c>
      <c r="D20" s="34">
        <v>1</v>
      </c>
      <c r="E20" s="51" t="s">
        <v>67</v>
      </c>
      <c r="F20" s="74">
        <v>8</v>
      </c>
      <c r="G20" s="212">
        <f t="shared" si="0"/>
        <v>9</v>
      </c>
      <c r="H20" s="34">
        <f t="shared" si="1"/>
        <v>8</v>
      </c>
      <c r="I20" s="2"/>
      <c r="J20" s="4"/>
      <c r="K20" s="4"/>
      <c r="L20" s="2"/>
      <c r="M20" s="4"/>
      <c r="N20" s="64"/>
    </row>
    <row r="21" spans="1:14" ht="15" customHeight="1">
      <c r="A21" s="33">
        <v>9</v>
      </c>
      <c r="B21" s="33" t="s">
        <v>119</v>
      </c>
      <c r="C21" s="34">
        <v>8</v>
      </c>
      <c r="D21" s="34">
        <v>0</v>
      </c>
      <c r="E21" s="51" t="s">
        <v>118</v>
      </c>
      <c r="F21" s="74">
        <v>8</v>
      </c>
      <c r="G21" s="212">
        <f t="shared" si="0"/>
        <v>8</v>
      </c>
      <c r="H21" s="34">
        <f t="shared" si="1"/>
        <v>8</v>
      </c>
      <c r="I21" s="2"/>
      <c r="J21" s="4"/>
      <c r="K21" s="4"/>
      <c r="L21" s="2"/>
      <c r="M21" s="4"/>
      <c r="N21" s="64"/>
    </row>
    <row r="22" spans="1:14" ht="15" customHeight="1">
      <c r="A22" s="33">
        <v>10</v>
      </c>
      <c r="B22" s="33" t="s">
        <v>120</v>
      </c>
      <c r="C22" s="34">
        <v>7</v>
      </c>
      <c r="D22" s="34">
        <v>0</v>
      </c>
      <c r="E22" s="51" t="s">
        <v>121</v>
      </c>
      <c r="F22" s="74">
        <v>7</v>
      </c>
      <c r="G22" s="212">
        <f t="shared" si="0"/>
        <v>7</v>
      </c>
      <c r="H22" s="34">
        <f t="shared" si="1"/>
        <v>7</v>
      </c>
      <c r="I22" s="2"/>
      <c r="J22" s="4"/>
      <c r="K22" s="4"/>
      <c r="L22" s="2"/>
      <c r="M22" s="4"/>
      <c r="N22" s="64"/>
    </row>
    <row r="23" spans="1:14" ht="15" customHeight="1">
      <c r="A23" s="33">
        <v>11</v>
      </c>
      <c r="B23" s="33" t="s">
        <v>122</v>
      </c>
      <c r="C23" s="34">
        <v>7</v>
      </c>
      <c r="D23" s="34">
        <v>0</v>
      </c>
      <c r="E23" s="51" t="s">
        <v>123</v>
      </c>
      <c r="F23" s="74">
        <v>7</v>
      </c>
      <c r="G23" s="212">
        <f t="shared" si="0"/>
        <v>7</v>
      </c>
      <c r="H23" s="34">
        <f t="shared" si="1"/>
        <v>7</v>
      </c>
      <c r="I23" s="2"/>
      <c r="J23" s="4"/>
      <c r="K23" s="4"/>
      <c r="L23" s="2"/>
      <c r="M23" s="4"/>
      <c r="N23" s="64"/>
    </row>
    <row r="24" spans="1:14" ht="15" customHeight="1" thickBot="1">
      <c r="A24" s="33">
        <v>12</v>
      </c>
      <c r="B24" s="33" t="s">
        <v>125</v>
      </c>
      <c r="C24" s="34">
        <v>6</v>
      </c>
      <c r="D24" s="34">
        <v>1</v>
      </c>
      <c r="E24" s="51" t="s">
        <v>124</v>
      </c>
      <c r="F24" s="75">
        <v>5</v>
      </c>
      <c r="G24" s="212">
        <f t="shared" si="0"/>
        <v>6</v>
      </c>
      <c r="H24" s="34">
        <f t="shared" si="1"/>
        <v>5</v>
      </c>
      <c r="I24" s="2"/>
      <c r="J24" s="4"/>
      <c r="K24" s="4"/>
      <c r="L24" s="2"/>
      <c r="M24" s="4"/>
      <c r="N24" s="64"/>
    </row>
    <row r="25" spans="1:14" ht="15" customHeight="1" thickBot="1">
      <c r="A25" s="77">
        <v>13</v>
      </c>
      <c r="B25" s="77" t="s">
        <v>126</v>
      </c>
      <c r="C25" s="78">
        <v>2</v>
      </c>
      <c r="D25" s="78">
        <v>0</v>
      </c>
      <c r="E25" s="216" t="s">
        <v>127</v>
      </c>
      <c r="F25" s="69">
        <v>2</v>
      </c>
      <c r="G25" s="215">
        <f t="shared" si="0"/>
        <v>2</v>
      </c>
      <c r="H25" s="78">
        <f t="shared" si="1"/>
        <v>2</v>
      </c>
      <c r="I25" s="2"/>
      <c r="J25" s="4"/>
      <c r="K25" s="4"/>
      <c r="L25" s="2"/>
      <c r="M25" s="4"/>
      <c r="N25" s="64"/>
    </row>
    <row r="26" spans="1:14" ht="15" customHeight="1">
      <c r="A26" s="115" t="s">
        <v>129</v>
      </c>
      <c r="B26" s="115"/>
      <c r="C26" s="81">
        <f>SUM(C7:C25)</f>
        <v>3733</v>
      </c>
      <c r="D26" s="82">
        <f>SUM(D7:D25)</f>
        <v>149</v>
      </c>
      <c r="E26" s="80" t="s">
        <v>128</v>
      </c>
      <c r="F26" s="83">
        <f>SUM(F7:F25)</f>
        <v>3584</v>
      </c>
      <c r="G26" s="213">
        <f>SUM(G7:G25)</f>
        <v>3733</v>
      </c>
      <c r="H26" s="214">
        <f>SUM(H7:H25)</f>
        <v>3584</v>
      </c>
      <c r="I26" s="43"/>
      <c r="J26" s="44"/>
      <c r="K26" s="44"/>
      <c r="L26" s="43"/>
      <c r="M26" s="44"/>
      <c r="N26" s="64"/>
    </row>
    <row r="27" spans="1:14" ht="15" customHeight="1">
      <c r="A27" s="116" t="s">
        <v>130</v>
      </c>
      <c r="B27" s="116"/>
      <c r="C27" s="34">
        <v>59</v>
      </c>
      <c r="D27" s="120" t="s">
        <v>71</v>
      </c>
      <c r="E27" s="167"/>
      <c r="F27" s="168"/>
      <c r="G27" s="84" t="s">
        <v>78</v>
      </c>
      <c r="H27" s="85">
        <f>C27</f>
        <v>59</v>
      </c>
      <c r="I27" s="62"/>
      <c r="J27" s="172"/>
      <c r="K27" s="117"/>
      <c r="L27" s="117"/>
      <c r="M27" s="117"/>
      <c r="N27" s="64"/>
    </row>
    <row r="28" spans="1:14" ht="15" customHeight="1">
      <c r="A28" s="116" t="s">
        <v>131</v>
      </c>
      <c r="B28" s="116"/>
      <c r="C28" s="34">
        <v>84</v>
      </c>
      <c r="D28" s="169"/>
      <c r="E28" s="167"/>
      <c r="F28" s="167"/>
      <c r="G28" s="32" t="s">
        <v>140</v>
      </c>
      <c r="H28" s="86">
        <f>C28</f>
        <v>84</v>
      </c>
      <c r="I28" s="62"/>
      <c r="J28" s="172"/>
      <c r="K28" s="117"/>
      <c r="L28" s="117"/>
      <c r="M28" s="117"/>
      <c r="N28" s="64"/>
    </row>
    <row r="29" spans="1:14" ht="15" customHeight="1">
      <c r="A29" s="116" t="s">
        <v>132</v>
      </c>
      <c r="B29" s="116"/>
      <c r="C29" s="34">
        <v>0</v>
      </c>
      <c r="D29" s="170"/>
      <c r="E29" s="171"/>
      <c r="F29" s="139"/>
      <c r="G29" s="180" t="s">
        <v>32</v>
      </c>
      <c r="H29" s="155">
        <f>H27+H28</f>
        <v>143</v>
      </c>
      <c r="I29" s="62"/>
      <c r="J29" s="172"/>
      <c r="K29" s="117"/>
      <c r="L29" s="117"/>
      <c r="M29" s="117"/>
      <c r="N29" s="64"/>
    </row>
    <row r="30" spans="1:14" ht="15" customHeight="1">
      <c r="A30" s="157" t="s">
        <v>133</v>
      </c>
      <c r="B30" s="157"/>
      <c r="C30" s="41">
        <f>SUM(C26:C29)</f>
        <v>3876</v>
      </c>
      <c r="D30" s="174">
        <f>C26-D26-F26</f>
        <v>0</v>
      </c>
      <c r="E30" s="175"/>
      <c r="F30" s="176"/>
      <c r="G30" s="132"/>
      <c r="H30" s="132"/>
      <c r="I30" s="43"/>
      <c r="J30" s="173"/>
      <c r="K30" s="117"/>
      <c r="L30" s="117"/>
      <c r="M30" s="117"/>
      <c r="N30" s="64"/>
    </row>
    <row r="31" spans="1:42" ht="12.75">
      <c r="A31" s="137" t="s">
        <v>197</v>
      </c>
      <c r="B31" s="217"/>
      <c r="C31" s="70">
        <f>C26</f>
        <v>3733</v>
      </c>
      <c r="D31" s="51" t="s">
        <v>69</v>
      </c>
      <c r="E31" s="92">
        <f>Pet18!G36</f>
        <v>2466</v>
      </c>
      <c r="F31" s="136" t="s">
        <v>198</v>
      </c>
      <c r="G31" s="217"/>
      <c r="H31" s="70">
        <f>H29</f>
        <v>143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</row>
    <row r="32" spans="1:42" ht="12.75">
      <c r="A32" s="137" t="s">
        <v>199</v>
      </c>
      <c r="B32" s="210"/>
      <c r="C32" s="210"/>
      <c r="D32" s="210"/>
      <c r="E32" s="210"/>
      <c r="F32" s="210"/>
      <c r="G32" s="210"/>
      <c r="H32" s="211">
        <f>C31+E31+H31</f>
        <v>6342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</row>
    <row r="33" spans="1:42" ht="12.75">
      <c r="A33" s="87"/>
      <c r="B33" s="87"/>
      <c r="C33" s="45"/>
      <c r="D33" s="45"/>
      <c r="E33" s="87"/>
      <c r="F33" s="45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1:42" ht="12.75">
      <c r="A34" s="87"/>
      <c r="B34" s="87"/>
      <c r="C34" s="45"/>
      <c r="D34" s="45"/>
      <c r="E34" s="87"/>
      <c r="F34" s="45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87"/>
      <c r="B35" s="87"/>
      <c r="C35" s="45"/>
      <c r="D35" s="45"/>
      <c r="E35" s="87"/>
      <c r="F35" s="45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ht="12.75">
      <c r="A36" s="87"/>
      <c r="B36" s="87"/>
      <c r="C36" s="45"/>
      <c r="D36" s="45"/>
      <c r="E36" s="87"/>
      <c r="F36" s="45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ht="12.75">
      <c r="A37" s="87"/>
      <c r="B37" s="87"/>
      <c r="C37" s="45"/>
      <c r="D37" s="45"/>
      <c r="E37" s="87"/>
      <c r="F37" s="45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ht="12.75">
      <c r="A38" s="29"/>
      <c r="B38" s="29"/>
      <c r="C38" s="45"/>
      <c r="D38" s="45"/>
      <c r="E38" s="87"/>
      <c r="F38" s="45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9"/>
      <c r="B39" s="29"/>
      <c r="C39" s="45"/>
      <c r="D39" s="45"/>
      <c r="E39" s="87"/>
      <c r="F39" s="45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ht="12.75">
      <c r="A40" s="29"/>
      <c r="B40" s="29"/>
      <c r="C40" s="45"/>
      <c r="D40" s="45"/>
      <c r="E40" s="87"/>
      <c r="F40" s="45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ht="12.75">
      <c r="A41" s="29"/>
      <c r="B41" s="29"/>
      <c r="C41" s="45"/>
      <c r="D41" s="45"/>
      <c r="E41" s="87"/>
      <c r="F41" s="45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ht="12.75">
      <c r="A42" s="29"/>
      <c r="B42" s="29"/>
      <c r="C42" s="45"/>
      <c r="D42" s="45"/>
      <c r="E42" s="87"/>
      <c r="F42" s="45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9"/>
      <c r="B43" s="29"/>
      <c r="C43" s="29"/>
      <c r="D43" s="29"/>
      <c r="E43" s="87"/>
      <c r="F43" s="45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ht="12.75">
      <c r="A44" s="29"/>
      <c r="B44" s="29"/>
      <c r="C44" s="29"/>
      <c r="D44" s="29"/>
      <c r="E44" s="87"/>
      <c r="F44" s="45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1:42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2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1:4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4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</row>
    <row r="54" spans="1:42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</row>
    <row r="56" spans="1:4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</row>
    <row r="57" spans="1:4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</row>
    <row r="58" spans="1:4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</row>
    <row r="60" spans="1:4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</row>
    <row r="61" spans="1:4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</row>
    <row r="62" spans="1:4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</row>
    <row r="64" spans="1:4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</row>
    <row r="65" spans="1:4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4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1:4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</row>
    <row r="69" spans="1:4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</row>
    <row r="70" spans="1:42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</row>
    <row r="72" spans="1:42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</row>
    <row r="73" spans="1:4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</row>
    <row r="74" spans="1:4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</row>
    <row r="76" spans="1:4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</row>
    <row r="77" spans="1:4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</row>
    <row r="78" spans="1:42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</row>
    <row r="80" spans="1:42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</row>
    <row r="81" spans="1:42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</row>
    <row r="82" spans="1:42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</row>
    <row r="84" spans="1:42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</row>
    <row r="85" spans="1:42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</row>
    <row r="86" spans="1:42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</row>
    <row r="88" spans="1:42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</row>
    <row r="89" spans="1:42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</row>
    <row r="90" spans="1:42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</row>
    <row r="92" spans="1:42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</row>
    <row r="93" spans="1:42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</row>
    <row r="94" spans="1:42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</row>
    <row r="96" spans="1:42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</row>
    <row r="97" spans="1:42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</row>
    <row r="98" spans="1:42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</row>
    <row r="100" spans="1:42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</row>
    <row r="101" spans="1:42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</row>
    <row r="102" spans="1:4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</row>
    <row r="104" spans="1:42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</row>
    <row r="105" spans="1:4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</row>
    <row r="106" spans="1:4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</row>
    <row r="108" spans="1:4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</row>
    <row r="109" spans="1:4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</row>
    <row r="110" spans="1:4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</row>
    <row r="112" spans="1:42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</row>
    <row r="113" spans="1:42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</row>
    <row r="114" spans="1:42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</row>
  </sheetData>
  <sheetProtection password="CE60" sheet="1" objects="1" scenarios="1"/>
  <mergeCells count="41">
    <mergeCell ref="A31:B31"/>
    <mergeCell ref="F31:G31"/>
    <mergeCell ref="A32:G32"/>
    <mergeCell ref="D30:F30"/>
    <mergeCell ref="G8:G11"/>
    <mergeCell ref="G12:G15"/>
    <mergeCell ref="G29:G30"/>
    <mergeCell ref="G3:H6"/>
    <mergeCell ref="A1:H2"/>
    <mergeCell ref="J29:M29"/>
    <mergeCell ref="J30:M30"/>
    <mergeCell ref="H29:H30"/>
    <mergeCell ref="J27:M27"/>
    <mergeCell ref="J28:M28"/>
    <mergeCell ref="J8:J11"/>
    <mergeCell ref="K8:K11"/>
    <mergeCell ref="H12:H15"/>
    <mergeCell ref="J12:J15"/>
    <mergeCell ref="K12:K15"/>
    <mergeCell ref="I3:I4"/>
    <mergeCell ref="I5:I6"/>
    <mergeCell ref="H8:H11"/>
    <mergeCell ref="I8:I11"/>
    <mergeCell ref="A28:B28"/>
    <mergeCell ref="A29:B29"/>
    <mergeCell ref="A8:A11"/>
    <mergeCell ref="B8:B11"/>
    <mergeCell ref="C8:C11"/>
    <mergeCell ref="D8:D11"/>
    <mergeCell ref="I12:I15"/>
    <mergeCell ref="D27:F29"/>
    <mergeCell ref="A30:B30"/>
    <mergeCell ref="C12:C15"/>
    <mergeCell ref="D12:D15"/>
    <mergeCell ref="B3:B4"/>
    <mergeCell ref="B5:B6"/>
    <mergeCell ref="A3:A6"/>
    <mergeCell ref="A12:A15"/>
    <mergeCell ref="B12:B15"/>
    <mergeCell ref="A26:B26"/>
    <mergeCell ref="A27:B27"/>
  </mergeCells>
  <printOptions/>
  <pageMargins left="0.75" right="0.75" top="1" bottom="1" header="0.5" footer="0.5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3"/>
  <sheetViews>
    <sheetView workbookViewId="0" topLeftCell="A1">
      <selection activeCell="A1" sqref="A1:H2"/>
    </sheetView>
  </sheetViews>
  <sheetFormatPr defaultColWidth="9.140625" defaultRowHeight="12.75"/>
  <cols>
    <col min="1" max="1" width="14.57421875" style="30" customWidth="1"/>
    <col min="2" max="2" width="27.140625" style="30" customWidth="1"/>
    <col min="3" max="4" width="16.421875" style="30" customWidth="1"/>
    <col min="5" max="5" width="35.7109375" style="30" customWidth="1"/>
    <col min="6" max="6" width="16.421875" style="30" customWidth="1"/>
    <col min="7" max="8" width="11.28125" style="30" customWidth="1"/>
    <col min="9" max="16384" width="9.140625" style="30" customWidth="1"/>
  </cols>
  <sheetData>
    <row r="1" spans="1:43" ht="12.75">
      <c r="A1" s="157" t="s">
        <v>135</v>
      </c>
      <c r="B1" s="157"/>
      <c r="C1" s="157"/>
      <c r="D1" s="157"/>
      <c r="E1" s="157"/>
      <c r="F1" s="157"/>
      <c r="G1" s="152"/>
      <c r="H1" s="15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ht="12.75">
      <c r="A2" s="157"/>
      <c r="B2" s="157"/>
      <c r="C2" s="157"/>
      <c r="D2" s="157"/>
      <c r="E2" s="157"/>
      <c r="F2" s="157"/>
      <c r="G2" s="152"/>
      <c r="H2" s="15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ht="12.75">
      <c r="A3" s="157" t="s">
        <v>33</v>
      </c>
      <c r="B3" s="128" t="s">
        <v>106</v>
      </c>
      <c r="C3" s="63" t="s">
        <v>93</v>
      </c>
      <c r="D3" s="28" t="s">
        <v>80</v>
      </c>
      <c r="E3" s="28" t="s">
        <v>99</v>
      </c>
      <c r="F3" s="28" t="s">
        <v>80</v>
      </c>
      <c r="G3" s="152" t="s">
        <v>75</v>
      </c>
      <c r="H3" s="152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12.75">
      <c r="A4" s="157"/>
      <c r="B4" s="129"/>
      <c r="C4" s="66" t="s">
        <v>95</v>
      </c>
      <c r="D4" s="65" t="s">
        <v>96</v>
      </c>
      <c r="E4" s="65" t="s">
        <v>103</v>
      </c>
      <c r="F4" s="65" t="s">
        <v>99</v>
      </c>
      <c r="G4" s="152"/>
      <c r="H4" s="152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ht="12.75">
      <c r="A5" s="132"/>
      <c r="B5" s="130" t="s">
        <v>70</v>
      </c>
      <c r="C5" s="66" t="s">
        <v>94</v>
      </c>
      <c r="D5" s="65" t="s">
        <v>97</v>
      </c>
      <c r="E5" s="65" t="s">
        <v>102</v>
      </c>
      <c r="F5" s="65" t="s">
        <v>100</v>
      </c>
      <c r="G5" s="152"/>
      <c r="H5" s="15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ht="13.5" thickBot="1">
      <c r="A6" s="132"/>
      <c r="B6" s="131"/>
      <c r="C6" s="66" t="s">
        <v>92</v>
      </c>
      <c r="D6" s="65" t="s">
        <v>98</v>
      </c>
      <c r="E6" s="65" t="s">
        <v>101</v>
      </c>
      <c r="F6" s="65" t="s">
        <v>101</v>
      </c>
      <c r="G6" s="152"/>
      <c r="H6" s="152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5" customHeight="1" thickBot="1">
      <c r="A7" s="88">
        <v>1</v>
      </c>
      <c r="B7" s="89" t="str">
        <f>Pet18!C4</f>
        <v>Barbuto  Elisabetta Maria</v>
      </c>
      <c r="C7" s="90">
        <f>Pet18!E4</f>
        <v>2618</v>
      </c>
      <c r="D7" s="91">
        <v>145</v>
      </c>
      <c r="E7" s="84" t="s">
        <v>36</v>
      </c>
      <c r="F7" s="69">
        <f>C7-D7</f>
        <v>2473</v>
      </c>
      <c r="G7" s="92">
        <f>F7</f>
        <v>2473</v>
      </c>
      <c r="H7" s="56">
        <f>C7</f>
        <v>2618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ht="12.75">
      <c r="A8" s="181">
        <v>2</v>
      </c>
      <c r="B8" s="184" t="s">
        <v>52</v>
      </c>
      <c r="C8" s="187">
        <v>923</v>
      </c>
      <c r="D8" s="187">
        <v>7</v>
      </c>
      <c r="E8" s="93" t="s">
        <v>53</v>
      </c>
      <c r="F8" s="72">
        <v>688</v>
      </c>
      <c r="G8" s="195">
        <f>SUM(F8:F11)</f>
        <v>916</v>
      </c>
      <c r="H8" s="127">
        <f>C8</f>
        <v>923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ht="12.75">
      <c r="A9" s="182"/>
      <c r="B9" s="185"/>
      <c r="C9" s="188"/>
      <c r="D9" s="188"/>
      <c r="E9" s="94" t="s">
        <v>37</v>
      </c>
      <c r="F9" s="74">
        <v>109</v>
      </c>
      <c r="G9" s="196"/>
      <c r="H9" s="152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ht="12.75">
      <c r="A10" s="182"/>
      <c r="B10" s="185"/>
      <c r="C10" s="188"/>
      <c r="D10" s="188"/>
      <c r="E10" s="95" t="s">
        <v>104</v>
      </c>
      <c r="F10" s="74">
        <v>65</v>
      </c>
      <c r="G10" s="196"/>
      <c r="H10" s="15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ht="13.5" thickBot="1">
      <c r="A11" s="183"/>
      <c r="B11" s="186"/>
      <c r="C11" s="189"/>
      <c r="D11" s="189"/>
      <c r="E11" s="96" t="s">
        <v>105</v>
      </c>
      <c r="F11" s="75">
        <v>54</v>
      </c>
      <c r="G11" s="196"/>
      <c r="H11" s="15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ht="12.75">
      <c r="A12" s="181">
        <v>3</v>
      </c>
      <c r="B12" s="190" t="s">
        <v>136</v>
      </c>
      <c r="C12" s="187">
        <v>400</v>
      </c>
      <c r="D12" s="187">
        <v>6</v>
      </c>
      <c r="E12" s="97" t="s">
        <v>108</v>
      </c>
      <c r="F12" s="72">
        <v>363</v>
      </c>
      <c r="G12" s="127">
        <f>SUM(F12:F15)</f>
        <v>394</v>
      </c>
      <c r="H12" s="127">
        <f>C12</f>
        <v>400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ht="12.75">
      <c r="A13" s="182"/>
      <c r="B13" s="191"/>
      <c r="C13" s="188"/>
      <c r="D13" s="188"/>
      <c r="E13" s="95" t="s">
        <v>39</v>
      </c>
      <c r="F13" s="74">
        <v>13</v>
      </c>
      <c r="G13" s="152"/>
      <c r="H13" s="15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ht="12.75">
      <c r="A14" s="182"/>
      <c r="B14" s="191"/>
      <c r="C14" s="188"/>
      <c r="D14" s="188"/>
      <c r="E14" s="95" t="s">
        <v>89</v>
      </c>
      <c r="F14" s="74">
        <v>11</v>
      </c>
      <c r="G14" s="152"/>
      <c r="H14" s="15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ht="13.5" thickBot="1">
      <c r="A15" s="183"/>
      <c r="B15" s="192"/>
      <c r="C15" s="189"/>
      <c r="D15" s="189"/>
      <c r="E15" s="96" t="s">
        <v>109</v>
      </c>
      <c r="F15" s="75">
        <v>7</v>
      </c>
      <c r="G15" s="152"/>
      <c r="H15" s="152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ht="15" customHeight="1">
      <c r="A16" s="31">
        <v>4</v>
      </c>
      <c r="B16" s="31" t="s">
        <v>55</v>
      </c>
      <c r="C16" s="38">
        <v>114</v>
      </c>
      <c r="D16" s="38">
        <v>2</v>
      </c>
      <c r="E16" s="32" t="s">
        <v>113</v>
      </c>
      <c r="F16" s="72">
        <v>112</v>
      </c>
      <c r="G16" s="92">
        <f>F16</f>
        <v>112</v>
      </c>
      <c r="H16" s="56">
        <f>C16</f>
        <v>114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ht="15" customHeight="1">
      <c r="A17" s="33">
        <v>5</v>
      </c>
      <c r="B17" s="33" t="s">
        <v>56</v>
      </c>
      <c r="C17" s="34">
        <v>53</v>
      </c>
      <c r="D17" s="34">
        <v>2</v>
      </c>
      <c r="E17" s="51" t="s">
        <v>111</v>
      </c>
      <c r="F17" s="74">
        <v>51</v>
      </c>
      <c r="G17" s="92">
        <f aca="true" t="shared" si="0" ref="G17:G24">F17</f>
        <v>51</v>
      </c>
      <c r="H17" s="56">
        <f aca="true" t="shared" si="1" ref="H17:H24">C17</f>
        <v>53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ht="15" customHeight="1">
      <c r="A18" s="33">
        <v>6</v>
      </c>
      <c r="B18" s="33" t="s">
        <v>88</v>
      </c>
      <c r="C18" s="34">
        <v>27</v>
      </c>
      <c r="D18" s="34">
        <v>4</v>
      </c>
      <c r="E18" s="51" t="s">
        <v>123</v>
      </c>
      <c r="F18" s="74">
        <v>23</v>
      </c>
      <c r="G18" s="92">
        <f t="shared" si="0"/>
        <v>23</v>
      </c>
      <c r="H18" s="56">
        <f t="shared" si="1"/>
        <v>27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ht="15" customHeight="1">
      <c r="A19" s="33">
        <v>7</v>
      </c>
      <c r="B19" s="33" t="s">
        <v>137</v>
      </c>
      <c r="C19" s="34">
        <v>23</v>
      </c>
      <c r="D19" s="34">
        <v>5</v>
      </c>
      <c r="E19" s="51" t="s">
        <v>66</v>
      </c>
      <c r="F19" s="74">
        <v>18</v>
      </c>
      <c r="G19" s="92">
        <f t="shared" si="0"/>
        <v>18</v>
      </c>
      <c r="H19" s="56">
        <f t="shared" si="1"/>
        <v>23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ht="15" customHeight="1">
      <c r="A20" s="33">
        <v>8</v>
      </c>
      <c r="B20" s="33" t="s">
        <v>58</v>
      </c>
      <c r="C20" s="34">
        <v>14</v>
      </c>
      <c r="D20" s="34">
        <v>2</v>
      </c>
      <c r="E20" s="51" t="s">
        <v>116</v>
      </c>
      <c r="F20" s="74">
        <v>12</v>
      </c>
      <c r="G20" s="92">
        <f t="shared" si="0"/>
        <v>12</v>
      </c>
      <c r="H20" s="56">
        <f t="shared" si="1"/>
        <v>14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ht="15" customHeight="1">
      <c r="A21" s="33">
        <v>9</v>
      </c>
      <c r="B21" s="33" t="s">
        <v>59</v>
      </c>
      <c r="C21" s="34">
        <v>13</v>
      </c>
      <c r="D21" s="34">
        <v>0</v>
      </c>
      <c r="E21" s="51" t="s">
        <v>118</v>
      </c>
      <c r="F21" s="74">
        <v>13</v>
      </c>
      <c r="G21" s="92">
        <f t="shared" si="0"/>
        <v>13</v>
      </c>
      <c r="H21" s="56">
        <f t="shared" si="1"/>
        <v>13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ht="15" customHeight="1">
      <c r="A22" s="33">
        <v>10</v>
      </c>
      <c r="B22" s="33" t="s">
        <v>60</v>
      </c>
      <c r="C22" s="34">
        <v>8</v>
      </c>
      <c r="D22" s="34">
        <v>0</v>
      </c>
      <c r="E22" s="51" t="s">
        <v>124</v>
      </c>
      <c r="F22" s="74">
        <v>8</v>
      </c>
      <c r="G22" s="92">
        <f t="shared" si="0"/>
        <v>8</v>
      </c>
      <c r="H22" s="56">
        <f t="shared" si="1"/>
        <v>8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ht="15" customHeight="1">
      <c r="A23" s="33">
        <v>11</v>
      </c>
      <c r="B23" s="33" t="s">
        <v>61</v>
      </c>
      <c r="C23" s="34">
        <v>7</v>
      </c>
      <c r="D23" s="34">
        <v>0</v>
      </c>
      <c r="E23" s="51" t="s">
        <v>67</v>
      </c>
      <c r="F23" s="74">
        <v>7</v>
      </c>
      <c r="G23" s="92">
        <f t="shared" si="0"/>
        <v>7</v>
      </c>
      <c r="H23" s="56">
        <f t="shared" si="1"/>
        <v>7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ht="15" customHeight="1" thickBot="1">
      <c r="A24" s="77">
        <v>12</v>
      </c>
      <c r="B24" s="77" t="s">
        <v>62</v>
      </c>
      <c r="C24" s="78">
        <v>6</v>
      </c>
      <c r="D24" s="78">
        <v>0</v>
      </c>
      <c r="E24" s="79" t="s">
        <v>127</v>
      </c>
      <c r="F24" s="75">
        <v>6</v>
      </c>
      <c r="G24" s="98">
        <f t="shared" si="0"/>
        <v>6</v>
      </c>
      <c r="H24" s="99">
        <f t="shared" si="1"/>
        <v>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ht="15" customHeight="1">
      <c r="A25" s="115" t="s">
        <v>129</v>
      </c>
      <c r="B25" s="115"/>
      <c r="C25" s="100">
        <f>SUM(C7:C24)</f>
        <v>4206</v>
      </c>
      <c r="D25" s="82">
        <f>SUM(D7:D24)</f>
        <v>173</v>
      </c>
      <c r="E25" s="80" t="s">
        <v>128</v>
      </c>
      <c r="F25" s="101">
        <f>SUM(F7:F24)</f>
        <v>4033</v>
      </c>
      <c r="G25" s="102">
        <f>SUM(G7:G24)</f>
        <v>4033</v>
      </c>
      <c r="H25" s="103">
        <f>SUM(H7:H24)</f>
        <v>4206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ht="15" customHeight="1">
      <c r="A26" s="116" t="s">
        <v>130</v>
      </c>
      <c r="B26" s="116"/>
      <c r="C26" s="34">
        <v>71</v>
      </c>
      <c r="D26" s="120" t="s">
        <v>71</v>
      </c>
      <c r="E26" s="168"/>
      <c r="F26" s="193"/>
      <c r="G26" s="28" t="s">
        <v>78</v>
      </c>
      <c r="H26" s="50">
        <f>C26</f>
        <v>71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ht="15" customHeight="1">
      <c r="A27" s="116" t="s">
        <v>131</v>
      </c>
      <c r="B27" s="116"/>
      <c r="C27" s="34">
        <v>76</v>
      </c>
      <c r="D27" s="169"/>
      <c r="E27" s="167"/>
      <c r="F27" s="194"/>
      <c r="G27" s="31" t="s">
        <v>140</v>
      </c>
      <c r="H27" s="53">
        <f>C27</f>
        <v>76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ht="15" customHeight="1">
      <c r="A28" s="116" t="s">
        <v>132</v>
      </c>
      <c r="B28" s="116"/>
      <c r="C28" s="34">
        <v>0</v>
      </c>
      <c r="D28" s="170"/>
      <c r="E28" s="171"/>
      <c r="F28" s="139"/>
      <c r="G28" s="132" t="s">
        <v>32</v>
      </c>
      <c r="H28" s="151">
        <f>H26+H27</f>
        <v>147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ht="15" customHeight="1">
      <c r="A29" s="157" t="s">
        <v>133</v>
      </c>
      <c r="B29" s="157"/>
      <c r="C29" s="41">
        <f>SUM(C25:C28)</f>
        <v>4353</v>
      </c>
      <c r="D29" s="174">
        <f>C25-D25-F25</f>
        <v>0</v>
      </c>
      <c r="E29" s="175"/>
      <c r="F29" s="176"/>
      <c r="G29" s="152"/>
      <c r="H29" s="15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ht="12.75">
      <c r="A30" s="137" t="s">
        <v>197</v>
      </c>
      <c r="B30" s="217"/>
      <c r="C30" s="70">
        <f>C25</f>
        <v>4206</v>
      </c>
      <c r="D30" s="51" t="s">
        <v>69</v>
      </c>
      <c r="E30" s="92">
        <f>Pet18!G28</f>
        <v>2716</v>
      </c>
      <c r="F30" s="136" t="s">
        <v>198</v>
      </c>
      <c r="G30" s="217"/>
      <c r="H30" s="70">
        <f>H28</f>
        <v>147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ht="12.75">
      <c r="A31" s="137" t="s">
        <v>199</v>
      </c>
      <c r="B31" s="210"/>
      <c r="C31" s="210"/>
      <c r="D31" s="210"/>
      <c r="E31" s="210"/>
      <c r="F31" s="210"/>
      <c r="G31" s="210"/>
      <c r="H31" s="211">
        <f>C30+E30+H30</f>
        <v>7069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ht="12.75">
      <c r="A32" s="29"/>
      <c r="B32" s="29"/>
      <c r="C32" s="29"/>
      <c r="D32" s="64"/>
      <c r="E32" s="2"/>
      <c r="F32" s="4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</sheetData>
  <sheetProtection password="CE60" sheet="1" objects="1" scenarios="1"/>
  <mergeCells count="29">
    <mergeCell ref="A30:B30"/>
    <mergeCell ref="F30:G30"/>
    <mergeCell ref="A31:G31"/>
    <mergeCell ref="H28:H29"/>
    <mergeCell ref="G3:H6"/>
    <mergeCell ref="H8:H11"/>
    <mergeCell ref="H12:H15"/>
    <mergeCell ref="A29:B29"/>
    <mergeCell ref="D26:F28"/>
    <mergeCell ref="D29:F29"/>
    <mergeCell ref="G8:G11"/>
    <mergeCell ref="G12:G15"/>
    <mergeCell ref="G28:G29"/>
    <mergeCell ref="A25:B25"/>
    <mergeCell ref="A26:B26"/>
    <mergeCell ref="A27:B27"/>
    <mergeCell ref="A28:B28"/>
    <mergeCell ref="A12:A15"/>
    <mergeCell ref="B12:B15"/>
    <mergeCell ref="C12:C15"/>
    <mergeCell ref="D12:D15"/>
    <mergeCell ref="A8:A11"/>
    <mergeCell ref="B8:B11"/>
    <mergeCell ref="C8:C11"/>
    <mergeCell ref="D8:D11"/>
    <mergeCell ref="A3:A6"/>
    <mergeCell ref="B3:B4"/>
    <mergeCell ref="B5:B6"/>
    <mergeCell ref="A1:H2"/>
  </mergeCells>
  <printOptions/>
  <pageMargins left="0.75" right="0.75" top="1" bottom="1" header="0.5" footer="0.5"/>
  <pageSetup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15" sqref="B15"/>
    </sheetView>
  </sheetViews>
  <sheetFormatPr defaultColWidth="9.140625" defaultRowHeight="12.75"/>
  <cols>
    <col min="1" max="1" width="0.9921875" style="104" customWidth="1"/>
    <col min="2" max="2" width="32.140625" style="104" customWidth="1"/>
    <col min="3" max="3" width="19.28125" style="104" customWidth="1"/>
    <col min="4" max="4" width="19.57421875" style="104" customWidth="1"/>
    <col min="5" max="5" width="5.57421875" style="104" customWidth="1"/>
    <col min="6" max="6" width="30.140625" style="104" customWidth="1"/>
    <col min="7" max="16384" width="9.140625" style="104" customWidth="1"/>
  </cols>
  <sheetData>
    <row r="1" spans="2:4" ht="12.75">
      <c r="B1" s="104" t="s">
        <v>142</v>
      </c>
      <c r="C1" s="104" t="s">
        <v>142</v>
      </c>
      <c r="D1" s="104" t="s">
        <v>142</v>
      </c>
    </row>
    <row r="2" ht="12.75">
      <c r="C2" s="104" t="s">
        <v>142</v>
      </c>
    </row>
    <row r="3" spans="2:8" ht="12.75">
      <c r="B3" s="202" t="s">
        <v>151</v>
      </c>
      <c r="C3" s="203"/>
      <c r="D3" s="203"/>
      <c r="E3" s="125" t="s">
        <v>196</v>
      </c>
      <c r="F3" s="204" t="s">
        <v>150</v>
      </c>
      <c r="G3" s="205"/>
      <c r="H3" s="125" t="s">
        <v>196</v>
      </c>
    </row>
    <row r="4" spans="2:8" ht="12.75">
      <c r="B4" s="122" t="s">
        <v>192</v>
      </c>
      <c r="C4" s="121" t="s">
        <v>195</v>
      </c>
      <c r="D4" s="121" t="s">
        <v>143</v>
      </c>
      <c r="E4" s="201">
        <v>3</v>
      </c>
      <c r="F4" s="124" t="s">
        <v>193</v>
      </c>
      <c r="G4" s="125" t="s">
        <v>36</v>
      </c>
      <c r="H4" s="201">
        <v>2</v>
      </c>
    </row>
    <row r="5" spans="1:8" ht="12.75">
      <c r="A5" s="108"/>
      <c r="B5" s="123" t="s">
        <v>174</v>
      </c>
      <c r="C5" s="125" t="s">
        <v>36</v>
      </c>
      <c r="D5" s="125" t="s">
        <v>144</v>
      </c>
      <c r="E5" s="201"/>
      <c r="F5" s="123" t="s">
        <v>177</v>
      </c>
      <c r="G5" s="125" t="s">
        <v>36</v>
      </c>
      <c r="H5" s="201"/>
    </row>
    <row r="6" spans="1:8" ht="12.75">
      <c r="A6" s="108"/>
      <c r="B6" s="123" t="s">
        <v>175</v>
      </c>
      <c r="C6" s="125" t="s">
        <v>36</v>
      </c>
      <c r="D6" s="125" t="s">
        <v>145</v>
      </c>
      <c r="E6" s="201"/>
      <c r="F6" s="206" t="s">
        <v>178</v>
      </c>
      <c r="G6" s="201" t="s">
        <v>36</v>
      </c>
      <c r="H6" s="201"/>
    </row>
    <row r="7" spans="1:8" ht="12.75">
      <c r="A7" s="108"/>
      <c r="B7" s="124" t="s">
        <v>176</v>
      </c>
      <c r="C7" s="125" t="s">
        <v>36</v>
      </c>
      <c r="D7" s="125" t="s">
        <v>146</v>
      </c>
      <c r="E7" s="201"/>
      <c r="F7" s="205"/>
      <c r="G7" s="205"/>
      <c r="H7" s="201"/>
    </row>
    <row r="8" spans="1:4" ht="12.75">
      <c r="A8" s="105"/>
      <c r="B8" s="106"/>
      <c r="C8" s="108"/>
      <c r="D8" s="108"/>
    </row>
    <row r="9" spans="1:4" ht="12.75">
      <c r="A9" s="108"/>
      <c r="B9" s="200"/>
      <c r="C9" s="199"/>
      <c r="D9" s="199"/>
    </row>
    <row r="10" spans="1:4" ht="12.75">
      <c r="A10" s="108"/>
      <c r="B10" s="109"/>
      <c r="C10" s="108"/>
      <c r="D10" s="108"/>
    </row>
    <row r="11" spans="1:4" ht="12.75">
      <c r="A11" s="108"/>
      <c r="B11" s="107"/>
      <c r="C11" s="108"/>
      <c r="D11" s="108"/>
    </row>
    <row r="12" spans="1:4" ht="12.75">
      <c r="A12" s="108"/>
      <c r="B12" s="107"/>
      <c r="C12" s="108"/>
      <c r="D12" s="108"/>
    </row>
    <row r="13" spans="1:2" ht="12.75">
      <c r="A13" s="105"/>
      <c r="B13" s="110"/>
    </row>
    <row r="14" spans="1:4" ht="12.75">
      <c r="A14" s="108"/>
      <c r="B14" s="198" t="s">
        <v>152</v>
      </c>
      <c r="C14" s="199"/>
      <c r="D14" s="199"/>
    </row>
    <row r="15" spans="1:6" ht="12.75">
      <c r="A15" s="105"/>
      <c r="B15" s="111" t="s">
        <v>179</v>
      </c>
      <c r="D15" s="104" t="s">
        <v>153</v>
      </c>
      <c r="E15" s="104" t="s">
        <v>142</v>
      </c>
      <c r="F15" s="104" t="s">
        <v>142</v>
      </c>
    </row>
    <row r="16" spans="1:2" ht="12.75">
      <c r="A16" s="108"/>
      <c r="B16" s="111"/>
    </row>
    <row r="17" spans="1:4" ht="12.75">
      <c r="A17" s="108"/>
      <c r="B17" s="198" t="s">
        <v>154</v>
      </c>
      <c r="C17" s="199"/>
      <c r="D17" s="199"/>
    </row>
    <row r="18" spans="1:4" ht="12.75">
      <c r="A18" s="108"/>
      <c r="B18" s="111" t="s">
        <v>180</v>
      </c>
      <c r="D18" s="104" t="s">
        <v>53</v>
      </c>
    </row>
    <row r="19" spans="1:4" ht="12.75">
      <c r="A19" s="108"/>
      <c r="B19" s="112" t="s">
        <v>194</v>
      </c>
      <c r="D19" s="104" t="s">
        <v>37</v>
      </c>
    </row>
    <row r="20" spans="1:2" ht="12.75">
      <c r="A20" s="105"/>
      <c r="B20" s="110"/>
    </row>
    <row r="21" spans="1:4" ht="12.75">
      <c r="A21" s="108"/>
      <c r="B21" s="200" t="s">
        <v>155</v>
      </c>
      <c r="C21" s="199"/>
      <c r="D21" s="199"/>
    </row>
    <row r="22" spans="1:4" ht="12.75">
      <c r="A22" s="105"/>
      <c r="B22" s="112" t="s">
        <v>181</v>
      </c>
      <c r="D22" s="104" t="s">
        <v>108</v>
      </c>
    </row>
    <row r="23" spans="1:2" ht="12.75">
      <c r="A23" s="113"/>
      <c r="B23" s="110"/>
    </row>
    <row r="24" spans="2:4" ht="12.75">
      <c r="B24" s="200" t="s">
        <v>156</v>
      </c>
      <c r="C24" s="199"/>
      <c r="D24" s="199"/>
    </row>
    <row r="25" spans="2:4" ht="12.75">
      <c r="B25" s="198" t="s">
        <v>157</v>
      </c>
      <c r="C25" s="199"/>
      <c r="D25" s="199"/>
    </row>
    <row r="26" spans="1:4" ht="12.75">
      <c r="A26" s="104">
        <v>1</v>
      </c>
      <c r="B26" s="104" t="s">
        <v>182</v>
      </c>
      <c r="D26" s="104" t="s">
        <v>147</v>
      </c>
    </row>
    <row r="27" spans="1:4" ht="12.75">
      <c r="A27" s="104">
        <v>1</v>
      </c>
      <c r="B27" s="104" t="s">
        <v>183</v>
      </c>
      <c r="D27" s="104" t="s">
        <v>148</v>
      </c>
    </row>
    <row r="28" spans="1:4" ht="12.75">
      <c r="A28" s="104">
        <v>1</v>
      </c>
      <c r="B28" s="104" t="s">
        <v>184</v>
      </c>
      <c r="D28" s="104" t="s">
        <v>145</v>
      </c>
    </row>
    <row r="29" spans="1:4" ht="12.75">
      <c r="A29" s="104">
        <v>1</v>
      </c>
      <c r="B29" s="104" t="s">
        <v>185</v>
      </c>
      <c r="D29" s="104" t="s">
        <v>0</v>
      </c>
    </row>
    <row r="30" spans="1:4" ht="12.75">
      <c r="A30" s="104">
        <v>1</v>
      </c>
      <c r="B30" s="104" t="s">
        <v>186</v>
      </c>
      <c r="D30" s="104" t="s">
        <v>146</v>
      </c>
    </row>
    <row r="31" spans="1:5" ht="12.75">
      <c r="A31" s="104">
        <v>1</v>
      </c>
      <c r="B31" s="104" t="s">
        <v>187</v>
      </c>
      <c r="D31" s="104" t="s">
        <v>153</v>
      </c>
      <c r="E31" s="104" t="s">
        <v>142</v>
      </c>
    </row>
    <row r="33" spans="2:4" ht="12.75">
      <c r="B33" s="197" t="s">
        <v>158</v>
      </c>
      <c r="C33" s="197"/>
      <c r="D33" s="197"/>
    </row>
    <row r="34" spans="1:4" ht="12.75">
      <c r="A34" s="104">
        <v>1</v>
      </c>
      <c r="B34" s="104" t="s">
        <v>188</v>
      </c>
      <c r="D34" s="104" t="s">
        <v>159</v>
      </c>
    </row>
    <row r="35" spans="1:4" ht="12.75">
      <c r="A35" s="104">
        <v>1</v>
      </c>
      <c r="B35" s="104" t="s">
        <v>189</v>
      </c>
      <c r="D35" s="104" t="s">
        <v>159</v>
      </c>
    </row>
    <row r="36" spans="1:4" ht="12.75">
      <c r="A36" s="104">
        <v>1</v>
      </c>
      <c r="B36" s="104" t="s">
        <v>149</v>
      </c>
      <c r="D36" s="104" t="s">
        <v>159</v>
      </c>
    </row>
    <row r="37" spans="1:4" ht="12.75">
      <c r="A37" s="104">
        <v>1</v>
      </c>
      <c r="B37" s="104" t="s">
        <v>190</v>
      </c>
      <c r="D37" s="104" t="s">
        <v>160</v>
      </c>
    </row>
    <row r="38" spans="1:4" ht="12.75">
      <c r="A38" s="104">
        <v>1</v>
      </c>
      <c r="B38" s="104" t="s">
        <v>191</v>
      </c>
      <c r="D38" s="104" t="s">
        <v>160</v>
      </c>
    </row>
    <row r="40" spans="2:4" ht="12.75">
      <c r="B40" s="197" t="s">
        <v>165</v>
      </c>
      <c r="C40" s="197"/>
      <c r="D40" s="197"/>
    </row>
    <row r="41" spans="1:9" ht="12.75">
      <c r="A41" s="104">
        <v>1</v>
      </c>
      <c r="B41" s="104" t="s">
        <v>161</v>
      </c>
      <c r="C41" s="104" t="s">
        <v>104</v>
      </c>
      <c r="D41" s="104" t="s">
        <v>162</v>
      </c>
      <c r="E41" s="104" t="s">
        <v>142</v>
      </c>
      <c r="F41" s="104" t="s">
        <v>142</v>
      </c>
      <c r="G41" s="104" t="s">
        <v>142</v>
      </c>
      <c r="H41" s="104" t="s">
        <v>142</v>
      </c>
      <c r="I41" s="104" t="s">
        <v>142</v>
      </c>
    </row>
    <row r="42" spans="1:4" ht="12.75">
      <c r="A42" s="104">
        <v>1</v>
      </c>
      <c r="B42" s="104" t="s">
        <v>163</v>
      </c>
      <c r="C42" s="104" t="s">
        <v>53</v>
      </c>
      <c r="D42" s="104" t="s">
        <v>164</v>
      </c>
    </row>
    <row r="43" spans="2:4" ht="12.75">
      <c r="B43" s="197" t="s">
        <v>154</v>
      </c>
      <c r="C43" s="197"/>
      <c r="D43" s="197"/>
    </row>
    <row r="44" spans="1:4" ht="12.75">
      <c r="A44" s="104">
        <v>1</v>
      </c>
      <c r="B44" s="104" t="s">
        <v>166</v>
      </c>
      <c r="C44" s="104" t="s">
        <v>53</v>
      </c>
      <c r="D44" s="104" t="s">
        <v>159</v>
      </c>
    </row>
    <row r="45" spans="1:4" ht="12.75">
      <c r="A45" s="104">
        <v>1</v>
      </c>
      <c r="B45" s="104" t="s">
        <v>167</v>
      </c>
      <c r="C45" s="104" t="s">
        <v>53</v>
      </c>
      <c r="D45" s="104" t="s">
        <v>160</v>
      </c>
    </row>
    <row r="46" spans="1:4" ht="12.75">
      <c r="A46" s="104">
        <v>1</v>
      </c>
      <c r="B46" s="104" t="s">
        <v>168</v>
      </c>
      <c r="C46" s="104" t="s">
        <v>53</v>
      </c>
      <c r="D46" s="104" t="s">
        <v>160</v>
      </c>
    </row>
    <row r="47" spans="1:4" ht="12.75">
      <c r="A47" s="104">
        <v>1</v>
      </c>
      <c r="B47" s="104" t="s">
        <v>169</v>
      </c>
      <c r="C47" s="104" t="s">
        <v>37</v>
      </c>
      <c r="D47" s="104" t="s">
        <v>160</v>
      </c>
    </row>
    <row r="49" spans="2:4" ht="12.75">
      <c r="B49" s="197" t="s">
        <v>170</v>
      </c>
      <c r="C49" s="197"/>
      <c r="D49" s="197"/>
    </row>
    <row r="50" spans="1:4" ht="12.75">
      <c r="A50" s="104">
        <v>1</v>
      </c>
      <c r="B50" s="104" t="s">
        <v>171</v>
      </c>
      <c r="C50" s="104" t="s">
        <v>108</v>
      </c>
      <c r="D50" s="104" t="s">
        <v>159</v>
      </c>
    </row>
    <row r="51" spans="1:4" ht="12.75">
      <c r="A51" s="104">
        <v>1</v>
      </c>
      <c r="B51" s="104" t="s">
        <v>172</v>
      </c>
      <c r="C51" s="104" t="s">
        <v>108</v>
      </c>
      <c r="D51" s="104" t="s">
        <v>160</v>
      </c>
    </row>
    <row r="53" spans="2:4" ht="12.75">
      <c r="B53" s="197" t="s">
        <v>141</v>
      </c>
      <c r="C53" s="197"/>
      <c r="D53" s="197"/>
    </row>
    <row r="54" spans="1:4" ht="12.75">
      <c r="A54" s="104">
        <v>1</v>
      </c>
      <c r="B54" s="104" t="s">
        <v>173</v>
      </c>
      <c r="C54" s="104" t="s">
        <v>41</v>
      </c>
      <c r="D54" s="104" t="s">
        <v>160</v>
      </c>
    </row>
  </sheetData>
  <mergeCells count="17">
    <mergeCell ref="H4:H7"/>
    <mergeCell ref="B3:D3"/>
    <mergeCell ref="B9:D9"/>
    <mergeCell ref="B14:D14"/>
    <mergeCell ref="F3:G3"/>
    <mergeCell ref="E4:E7"/>
    <mergeCell ref="F6:F7"/>
    <mergeCell ref="G6:G7"/>
    <mergeCell ref="B17:D17"/>
    <mergeCell ref="B21:D21"/>
    <mergeCell ref="B24:D24"/>
    <mergeCell ref="B25:D25"/>
    <mergeCell ref="B53:D53"/>
    <mergeCell ref="B33:D33"/>
    <mergeCell ref="B40:D40"/>
    <mergeCell ref="B43:D43"/>
    <mergeCell ref="B49:D4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Peppe</cp:lastModifiedBy>
  <cp:lastPrinted>2018-03-08T14:06:01Z</cp:lastPrinted>
  <dcterms:created xsi:type="dcterms:W3CDTF">2013-02-26T09:05:45Z</dcterms:created>
  <dcterms:modified xsi:type="dcterms:W3CDTF">2018-03-08T14:07:51Z</dcterms:modified>
  <cp:category/>
  <cp:version/>
  <cp:contentType/>
  <cp:contentStatus/>
</cp:coreProperties>
</file>